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мета" sheetId="1" state="visible" r:id="rId1"/>
    <sheet name="Работы" sheetId="2" state="visible" r:id="rId2"/>
    <sheet name="Материалы" sheetId="3" state="visible" r:id="rId3"/>
    <sheet name="Скрытые работы" sheetId="4" state="visible" r:id="rId4"/>
  </sheets>
  <definedNames>
    <definedName name="_xlnm.Print_Titles" localSheetId="1">'Работы'!$4:$4</definedName>
    <definedName name="_xlnm.Print_Titles" localSheetId="2">'Материалы'!$4:$4</definedName>
    <definedName name="_xlnm.Print_Titles" localSheetId="3">'Скрытые работы'!$4:$4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 ##0.##"/>
    <numFmt numFmtId="165" formatCode="# ##0&quot; ₽&quot;"/>
  </numFmts>
  <fonts count="11">
    <font>
      <name val="Calibri"/>
      <family val="2"/>
      <color theme="1"/>
      <sz val="11"/>
      <scheme val="minor"/>
    </font>
    <font>
      <b val="1"/>
      <sz val="14"/>
    </font>
    <font>
      <color rgb="006B7581"/>
      <sz val="9"/>
    </font>
    <font>
      <b val="1"/>
      <color rgb="00FFFFFF"/>
      <sz val="10"/>
    </font>
    <font>
      <b val="1"/>
      <sz val="10"/>
    </font>
    <font>
      <sz val="10"/>
    </font>
    <font>
      <color rgb="006B7581"/>
      <sz val="8"/>
    </font>
    <font>
      <b val="1"/>
      <sz val="12"/>
    </font>
    <font>
      <b val="1"/>
      <sz val="11"/>
    </font>
    <font>
      <b val="1"/>
      <sz val="16"/>
    </font>
    <font>
      <b val="1"/>
      <sz val="13"/>
    </font>
  </fonts>
  <fills count="6">
    <fill>
      <patternFill/>
    </fill>
    <fill>
      <patternFill patternType="gray125"/>
    </fill>
    <fill>
      <patternFill patternType="solid">
        <fgColor rgb="00111820"/>
      </patternFill>
    </fill>
    <fill>
      <patternFill patternType="solid">
        <fgColor rgb="00DCE3EA"/>
      </patternFill>
    </fill>
    <fill>
      <patternFill patternType="solid">
        <fgColor rgb="00E7F5E9"/>
      </patternFill>
    </fill>
    <fill>
      <patternFill patternType="solid">
        <fgColor rgb="00C7D2DD"/>
      </patternFill>
    </fill>
  </fills>
  <borders count="2">
    <border>
      <left/>
      <right/>
      <top/>
      <bottom/>
      <diagonal/>
    </border>
    <border>
      <left style="thin">
        <color rgb="00C9D2DC"/>
      </left>
      <right style="thin">
        <color rgb="00C9D2DC"/>
      </right>
      <top style="thin">
        <color rgb="00C9D2DC"/>
      </top>
      <bottom style="thin">
        <color rgb="00C9D2DC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9" fillId="0" borderId="0" pivotButton="0" quotePrefix="0" xfId="0"/>
    <xf numFmtId="0" fontId="6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left"/>
    </xf>
    <xf numFmtId="0" fontId="10" fillId="0" borderId="0" pivotButton="0" quotePrefix="0" xfId="0"/>
    <xf numFmtId="0" fontId="6" fillId="0" borderId="0" pivotButton="0" quotePrefix="0" xfId="0"/>
    <xf numFmtId="0" fontId="5" fillId="0" borderId="0" pivotButton="0" quotePrefix="0" xfId="0"/>
    <xf numFmtId="165" fontId="4" fillId="0" borderId="1" pivotButton="0" quotePrefix="0" xfId="0"/>
    <xf numFmtId="9" fontId="2" fillId="0" borderId="0" pivotButton="0" quotePrefix="0" xfId="0"/>
    <xf numFmtId="0" fontId="7" fillId="0" borderId="0" pivotButton="0" quotePrefix="0" xfId="0"/>
    <xf numFmtId="165" fontId="7" fillId="4" borderId="1" pivotButton="0" quotePrefix="0" xfId="0"/>
    <xf numFmtId="0" fontId="4" fillId="0" borderId="0" pivotButton="0" quotePrefix="0" xfId="0"/>
    <xf numFmtId="0" fontId="5" fillId="0" borderId="0" applyAlignment="1" pivotButton="0" quotePrefix="0" xfId="0">
      <alignment wrapText="1"/>
    </xf>
    <xf numFmtId="0" fontId="2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0" fontId="0" fillId="3" borderId="1" pivotButton="0" quotePrefix="0" xfId="0"/>
    <xf numFmtId="0" fontId="5" fillId="0" borderId="1" applyAlignment="1" pivotButton="0" quotePrefix="0" xfId="0">
      <alignment vertical="top" wrapText="1"/>
    </xf>
    <xf numFmtId="0" fontId="2" fillId="0" borderId="1" applyAlignment="1" pivotButton="0" quotePrefix="0" xfId="0">
      <alignment horizontal="center"/>
    </xf>
    <xf numFmtId="164" fontId="5" fillId="0" borderId="1" applyAlignment="1" pivotButton="0" quotePrefix="0" xfId="0">
      <alignment horizontal="right"/>
    </xf>
    <xf numFmtId="165" fontId="5" fillId="0" borderId="1" pivotButton="0" quotePrefix="0" xfId="0"/>
    <xf numFmtId="0" fontId="6" fillId="0" borderId="1" applyAlignment="1" pivotButton="0" quotePrefix="0" xfId="0">
      <alignment vertical="top" wrapText="1"/>
    </xf>
    <xf numFmtId="165" fontId="4" fillId="3" borderId="1" pivotButton="0" quotePrefix="0" xfId="0"/>
    <xf numFmtId="0" fontId="8" fillId="5" borderId="1" pivotButton="0" quotePrefix="0" xfId="0"/>
    <xf numFmtId="0" fontId="0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1" customWidth="1" min="3" max="3"/>
    <col width="14" customWidth="1" min="4" max="4"/>
    <col width="15" customWidth="1" min="5" max="5"/>
    <col width="46" customWidth="1" min="6" max="6"/>
  </cols>
  <sheetData>
    <row r="1">
      <c r="A1" s="1" t="inlineStr">
        <is>
          <t>Смета на ремонт</t>
        </is>
      </c>
      <c r="E1" s="2" t="inlineStr">
        <is>
          <t>stoimostremonta.ru · 04.11.2026</t>
        </is>
      </c>
    </row>
    <row r="4">
      <c r="A4" s="3" t="inlineStr">
        <is>
          <t>Заказчик</t>
        </is>
      </c>
      <c r="B4" s="4" t="inlineStr">
        <is>
          <t xml:space="preserve">Пример расчёта   </t>
        </is>
      </c>
    </row>
    <row r="5">
      <c r="A5" s="3" t="inlineStr">
        <is>
          <t>Объект</t>
        </is>
      </c>
      <c r="B5" s="4" t="inlineStr">
        <is>
          <t>Квартира целиком, 38 м²</t>
        </is>
      </c>
    </row>
    <row r="6">
      <c r="A6" s="3" t="inlineStr">
        <is>
          <t>Состояние</t>
        </is>
      </c>
      <c r="B6" s="4" t="inlineStr">
        <is>
          <t>Вторичка, нужен демонтаж</t>
        </is>
      </c>
    </row>
    <row r="7">
      <c r="A7" s="3" t="inlineStr">
        <is>
          <t>Город</t>
        </is>
      </c>
      <c r="B7" s="4" t="inlineStr">
        <is>
          <t>Тюмень</t>
        </is>
      </c>
    </row>
    <row r="8">
      <c r="A8" s="3" t="inlineStr">
        <is>
          <t>Уровень отделки</t>
        </is>
      </c>
      <c r="B8" s="4" t="inlineStr">
        <is>
          <t>Под ключ, эконом</t>
        </is>
      </c>
    </row>
    <row r="9">
      <c r="A9" s="3" t="inlineStr">
        <is>
          <t>Комнат / санузлов</t>
        </is>
      </c>
      <c r="B9" s="4" t="inlineStr">
        <is>
          <t>~1 / 1</t>
        </is>
      </c>
    </row>
    <row r="10">
      <c r="A10" s="3" t="inlineStr">
        <is>
          <t>Срок работ</t>
        </is>
      </c>
      <c r="B10" s="4" t="inlineStr">
        <is>
          <t>39–50 рабочих дней</t>
        </is>
      </c>
    </row>
    <row r="12">
      <c r="A12" s="5" t="inlineStr">
        <is>
          <t>ИТОГО ПО СМЕТЕ</t>
        </is>
      </c>
      <c r="B12" s="6" t="inlineStr">
        <is>
          <t>сумма</t>
        </is>
      </c>
      <c r="C12" s="6" t="inlineStr">
        <is>
          <t>доля</t>
        </is>
      </c>
      <c r="D12" s="6" t="inlineStr">
        <is>
          <t>где смотреть</t>
        </is>
      </c>
    </row>
    <row r="13">
      <c r="A13" s="7" t="inlineStr">
        <is>
          <t>Работы</t>
        </is>
      </c>
      <c r="B13" s="8">
        <f>'Работы'!$E$73</f>
        <v/>
      </c>
      <c r="C13" s="9">
        <f>IF('Работы'!$E$73+'Материалы'!$E$79+'Скрытые работы'!$E$17=0,"",B13/('Работы'!$E$73+'Материалы'!$E$79+'Скрытые работы'!$E$17))</f>
        <v/>
      </c>
      <c r="D13" s="3" t="inlineStr">
        <is>
          <t>лист «Работы»</t>
        </is>
      </c>
    </row>
    <row r="14">
      <c r="A14" s="7" t="inlineStr">
        <is>
          <t>Материалы</t>
        </is>
      </c>
      <c r="B14" s="8">
        <f>'Материалы'!$E$79</f>
        <v/>
      </c>
      <c r="C14" s="9">
        <f>IF('Работы'!$E$73+'Материалы'!$E$79+'Скрытые работы'!$E$17=0,"",B14/('Работы'!$E$73+'Материалы'!$E$79+'Скрытые работы'!$E$17))</f>
        <v/>
      </c>
      <c r="D14" s="3" t="inlineStr">
        <is>
          <t>лист «Материалы»</t>
        </is>
      </c>
    </row>
    <row r="15">
      <c r="A15" s="7" t="inlineStr">
        <is>
          <t>Скрытые работы и опции</t>
        </is>
      </c>
      <c r="B15" s="8">
        <f>'Скрытые работы'!$E$17</f>
        <v/>
      </c>
      <c r="C15" s="9">
        <f>IF('Работы'!$E$73+'Материалы'!$E$79+'Скрытые работы'!$E$17=0,"",B15/('Работы'!$E$73+'Материалы'!$E$79+'Скрытые работы'!$E$17))</f>
        <v/>
      </c>
      <c r="D15" s="3" t="inlineStr">
        <is>
          <t>лист «Скрытые работы»</t>
        </is>
      </c>
    </row>
    <row r="16">
      <c r="A16" s="10" t="inlineStr">
        <is>
          <t>ВСЕГО</t>
        </is>
      </c>
      <c r="B16" s="11">
        <f>'Работы'!$E$73+'Материалы'!$E$79+'Скрытые работы'!$E$17</f>
        <v/>
      </c>
      <c r="D16" s="3" t="inlineStr"/>
    </row>
    <row r="17">
      <c r="A17" s="7" t="inlineStr">
        <is>
          <t>За квадратный метр</t>
        </is>
      </c>
      <c r="B17" s="8">
        <f>B16/38.0</f>
        <v/>
      </c>
      <c r="D17" s="3" t="inlineStr">
        <is>
          <t>38 м²</t>
        </is>
      </c>
    </row>
    <row r="19">
      <c r="A19" s="12" t="inlineStr">
        <is>
          <t>ВИЛКА ПО ИТОГУ</t>
        </is>
      </c>
      <c r="B19" s="7" t="inlineStr">
        <is>
          <t>от 602 000 до 766 000 ₽</t>
        </is>
      </c>
      <c r="D19" s="3" t="inlineStr">
        <is>
          <t>замер может как добавить объёмы, так и убрать</t>
        </is>
      </c>
    </row>
    <row r="21">
      <c r="A21" s="12" t="inlineStr">
        <is>
          <t>ВХОДИТ В СТОИМОСТЬ</t>
        </is>
      </c>
      <c r="D21" s="12" t="inlineStr">
        <is>
          <t>НЕ ВХОДИТ</t>
        </is>
      </c>
    </row>
    <row r="22">
      <c r="A22" s="13" t="inlineStr">
        <is>
          <t>+  смета по каждой позиции до начала работ</t>
        </is>
      </c>
      <c r="D22" s="13" t="inlineStr">
        <is>
          <t>—  светильники и люстры — выводы и точки под них в смете есть</t>
        </is>
      </c>
    </row>
    <row r="23">
      <c r="A23" s="13" t="inlineStr">
        <is>
          <t>+  межкомнатные двери и установка</t>
        </is>
      </c>
      <c r="D23" s="13" t="inlineStr">
        <is>
          <t>—  кухонная мебель и сама техника — подключение встроенной техники и линия под варочную панель в смете есть</t>
        </is>
      </c>
    </row>
    <row r="24">
      <c r="A24" s="13" t="inlineStr">
        <is>
          <t>+  сантехника и её монтаж</t>
        </is>
      </c>
      <c r="D24" s="13" t="inlineStr">
        <is>
          <t>—  замена окон — отделка откосов и установка подоконника в смете есть</t>
        </is>
      </c>
    </row>
    <row r="25">
      <c r="A25" s="13" t="inlineStr">
        <is>
          <t>+  плитка: укладка, запил углов, затирка</t>
        </is>
      </c>
      <c r="D25" s="13" t="inlineStr">
        <is>
          <t>—  замена входной двери — откосы и порог в смете есть</t>
        </is>
      </c>
    </row>
    <row r="26">
      <c r="A26" s="13" t="inlineStr">
        <is>
          <t>+  электрика: точки, кабель, щит</t>
        </is>
      </c>
      <c r="D26" s="13" t="inlineStr">
        <is>
          <t>—  кондиционер и его установка — закладка трассы в смете есть</t>
        </is>
      </c>
    </row>
    <row r="27">
      <c r="A27" s="13" t="inlineStr">
        <is>
          <t>+  вывоз строительного мусора</t>
        </is>
      </c>
      <c r="D27" s="13" t="inlineStr">
        <is>
          <t>—  дизайн-проект</t>
        </is>
      </c>
    </row>
    <row r="28">
      <c r="A28" s="13" t="inlineStr">
        <is>
          <t>+  закупка и доставка материалов</t>
        </is>
      </c>
      <c r="D28" s="13" t="inlineStr">
        <is>
          <t>—  шумоизоляция стен и потолка</t>
        </is>
      </c>
    </row>
    <row r="29">
      <c r="A29" s="13" t="inlineStr">
        <is>
          <t>+  от подрядчика: договор с фиксированной стоимостью</t>
        </is>
      </c>
    </row>
    <row r="30">
      <c r="A30" s="13" t="inlineStr">
        <is>
          <t>+  от подрядчика: контроль качества и фотоотчёт по этапам</t>
        </is>
      </c>
    </row>
    <row r="31">
      <c r="A31" s="13" t="inlineStr">
        <is>
          <t>+  от подрядчика: гарантия на работы 12 месяцев</t>
        </is>
      </c>
    </row>
    <row r="33">
      <c r="A33" s="12" t="inlineStr">
        <is>
          <t>УРОВЕНЬ ДОСТОВЕРНОСТИ</t>
        </is>
      </c>
    </row>
    <row r="34">
      <c r="A34" s="7" t="inlineStr">
        <is>
          <t>Расчёт выполнен по введённым параметрам и типовой геометрии квартиры. Это не договорная цена.</t>
        </is>
      </c>
    </row>
    <row r="35">
      <c r="A35" s="6" t="inlineStr">
        <is>
          <t>[Введено] Площадь помещений — 38 м² — из ваших ответов</t>
        </is>
      </c>
    </row>
    <row r="36">
      <c r="A36" s="6" t="inlineStr">
        <is>
          <t>[Введено] Высота потолка — 2,70 м — из ваших ответов</t>
        </is>
      </c>
    </row>
    <row r="37">
      <c r="A37" s="6" t="inlineStr">
        <is>
          <t>[Рассчитано] Площадь стен — 92 м² — выведена из площади и высоты по типовой планировке</t>
        </is>
      </c>
    </row>
    <row r="38">
      <c r="A38" s="6" t="inlineStr">
        <is>
          <t>[Предположено] Электроточки — 17 шт — норма на квадратный метр для выбранного уровня</t>
        </is>
      </c>
    </row>
    <row r="39">
      <c r="A39" s="6" t="inlineStr">
        <is>
          <t>[Предположено] Размеры санузла — 3,8 м² пола и 21 м² стен — типовые</t>
        </is>
      </c>
    </row>
    <row r="40">
      <c r="A40" s="6" t="inlineStr">
        <is>
          <t>[Рассчитано] Расход материалов — по паспортным нормам на единицу работы</t>
        </is>
      </c>
    </row>
    <row r="41">
      <c r="A41" s="6" t="inlineStr">
        <is>
          <t>[Предположено] Услуги подрядчика — 12% от работ — организация, контроль и гарантия будущего подрядчика; организуете сами — поставьте 0</t>
        </is>
      </c>
    </row>
    <row r="42">
      <c r="A42" s="6" t="inlineStr">
        <is>
          <t>[Рассчитано] Цены — расценки по городу Тюмень</t>
        </is>
      </c>
    </row>
    <row r="43">
      <c r="A43" s="6" t="inlineStr">
        <is>
          <t>Точная смета требует обмера объекта, проверки основания и согласования состава работ. До замера часть объёмов — модельные: они выведены из площади, а не измерены.</t>
        </is>
      </c>
    </row>
    <row r="45" ht="26" customHeight="1">
      <c r="A45" s="14" t="inlineStr">
        <is>
          <t>Смета предварительная. Суммы — формулы: измените количество или цену на листах «Работы» и «Материалы», и итог здесь пересчитается сам.</t>
        </is>
      </c>
    </row>
    <row r="46" ht="26" customHeight="1">
      <c r="A46" s="14" t="inlineStr">
        <is>
          <t>Работы и материалы разнесены по отдельным листам: с первым идут к подрядчику сверять расценки, со вторым — в магазин.</t>
        </is>
      </c>
    </row>
    <row r="47" ht="26" customHeight="1">
      <c r="A47" s="14" t="inlineStr">
        <is>
          <t>Лист «Скрытые работы и опции» — то, что зашивается в стены и пол до отделки: слаботочка, закладные под кондиционер, фильтры воды, наливной пол. Сравнивая сметы, проверьте, заложены ли эти строки у подрядчика.</t>
        </is>
      </c>
    </row>
    <row r="48" ht="26" customHeight="1">
      <c r="A48" s="14" t="inlineStr">
        <is>
          <t>Итог — сумма позиций без округления, поэтому «Работы» + «Материалы» + «Скрытые работы» сходятся с ним до рубля. Та же цифра стоит в PDF и на сайте.</t>
        </is>
      </c>
    </row>
  </sheetData>
  <mergeCells count="4">
    <mergeCell ref="A47:F47"/>
    <mergeCell ref="A45:F45"/>
    <mergeCell ref="A46:F46"/>
    <mergeCell ref="A48:F48"/>
  </mergeCells>
  <pageMargins left="0.3" right="0.3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0" customWidth="1" min="1" max="1"/>
    <col width="9" customWidth="1" min="2" max="2"/>
    <col width="11" customWidth="1" min="3" max="3"/>
    <col width="14" customWidth="1" min="4" max="4"/>
    <col width="15" customWidth="1" min="5" max="5"/>
    <col width="46" customWidth="1" min="6" max="6"/>
  </cols>
  <sheetData>
    <row r="1">
      <c r="A1" s="15" t="inlineStr">
        <is>
          <t>Работы</t>
        </is>
      </c>
    </row>
    <row r="2">
      <c r="A2" s="3" t="inlineStr">
        <is>
          <t>Труд бригады без стоимости материалов. Объёмы посчитаны от площади по типовым пропорциям — с этим листом идут к подрядчику сверять расценки.</t>
        </is>
      </c>
    </row>
    <row r="4">
      <c r="A4" s="16" t="inlineStr">
        <is>
          <t>Наименование</t>
        </is>
      </c>
      <c r="B4" s="16" t="inlineStr">
        <is>
          <t>Ед.</t>
        </is>
      </c>
      <c r="C4" s="16" t="inlineStr">
        <is>
          <t>Кол-во</t>
        </is>
      </c>
      <c r="D4" s="16" t="inlineStr">
        <is>
          <t>Цена за ед.</t>
        </is>
      </c>
      <c r="E4" s="16" t="inlineStr">
        <is>
          <t>Сумма</t>
        </is>
      </c>
      <c r="F4" s="16" t="inlineStr">
        <is>
          <t>Откуда объём / норма расхода</t>
        </is>
      </c>
    </row>
    <row r="5">
      <c r="A5" s="17" t="inlineStr">
        <is>
          <t>ДЕМОНТАЖ</t>
        </is>
      </c>
      <c r="B5" s="18" t="n"/>
      <c r="C5" s="18" t="n"/>
      <c r="D5" s="18" t="n"/>
      <c r="E5" s="18" t="n"/>
      <c r="F5" s="18" t="n"/>
    </row>
    <row r="6">
      <c r="A6" s="19" t="inlineStr">
        <is>
          <t>Снятие старых покрытий со стен</t>
        </is>
      </c>
      <c r="B6" s="20" t="inlineStr">
        <is>
          <t>м²</t>
        </is>
      </c>
      <c r="C6" s="21" t="n">
        <v>91.53</v>
      </c>
      <c r="D6" s="22" t="n">
        <v>100</v>
      </c>
      <c r="E6" s="22">
        <f>ROUND(C6*D6,0)</f>
        <v/>
      </c>
      <c r="F6" s="23" t="inlineStr">
        <is>
          <t>Рассчитано</t>
        </is>
      </c>
    </row>
    <row r="7">
      <c r="A7" s="19" t="inlineStr">
        <is>
          <t>Сбивка старой плитки</t>
        </is>
      </c>
      <c r="B7" s="20" t="inlineStr">
        <is>
          <t>м²</t>
        </is>
      </c>
      <c r="C7" s="21" t="n">
        <v>20.39</v>
      </c>
      <c r="D7" s="22" t="n">
        <v>300</v>
      </c>
      <c r="E7" s="22">
        <f>ROUND(C7*D7,0)</f>
        <v/>
      </c>
      <c r="F7" s="23" t="inlineStr">
        <is>
          <t>Рассчитано. фартук на кухне, стены и пол в санузле</t>
        </is>
      </c>
    </row>
    <row r="8">
      <c r="A8" s="19" t="inlineStr">
        <is>
          <t>Вынос и вывоз строительного мусора</t>
        </is>
      </c>
      <c r="B8" s="20" t="inlineStr">
        <is>
          <t>м³</t>
        </is>
      </c>
      <c r="C8" s="21" t="n">
        <v>2</v>
      </c>
      <c r="D8" s="22" t="n">
        <v>1000</v>
      </c>
      <c r="E8" s="22">
        <f>ROUND(C8*D8,0)</f>
        <v/>
      </c>
      <c r="F8" s="23" t="inlineStr">
        <is>
          <t>Рассчитано. минимальный заказ — 2 м³ (машина с грузчиками)</t>
        </is>
      </c>
    </row>
    <row r="9">
      <c r="D9" s="12" t="inlineStr">
        <is>
          <t>Итого по разделу</t>
        </is>
      </c>
      <c r="E9" s="24">
        <f>SUM(E6:E8)</f>
        <v/>
      </c>
    </row>
    <row r="10">
      <c r="A10" s="17" t="inlineStr">
        <is>
          <t>СТЕНЫ</t>
        </is>
      </c>
      <c r="B10" s="18" t="n"/>
      <c r="C10" s="18" t="n"/>
      <c r="D10" s="18" t="n"/>
      <c r="E10" s="18" t="n"/>
      <c r="F10" s="18" t="n"/>
    </row>
    <row r="11">
      <c r="A11" s="19" t="inlineStr">
        <is>
          <t>Грунтование стен перед штукатуркой</t>
        </is>
      </c>
      <c r="B11" s="20" t="inlineStr">
        <is>
          <t>м²</t>
        </is>
      </c>
      <c r="C11" s="21" t="n">
        <v>91.53</v>
      </c>
      <c r="D11" s="22" t="n">
        <v>100</v>
      </c>
      <c r="E11" s="22">
        <f>ROUND(C11*D11,0)</f>
        <v/>
      </c>
      <c r="F11" s="23" t="inlineStr">
        <is>
          <t>Рассчитано</t>
        </is>
      </c>
    </row>
    <row r="12">
      <c r="A12" s="19" t="inlineStr">
        <is>
          <t>Выравнивание стен под правило</t>
        </is>
      </c>
      <c r="B12" s="20" t="inlineStr">
        <is>
          <t>м²</t>
        </is>
      </c>
      <c r="C12" s="21" t="n">
        <v>91.53</v>
      </c>
      <c r="D12" s="22" t="n">
        <v>150</v>
      </c>
      <c r="E12" s="22">
        <f>ROUND(C12*D12,0)</f>
        <v/>
      </c>
      <c r="F12" s="23" t="inlineStr">
        <is>
          <t>Рассчитано. без маяков: углы могут отличаться от 90°</t>
        </is>
      </c>
    </row>
    <row r="13">
      <c r="A13" s="19" t="inlineStr">
        <is>
          <t>Шпаклёвка под обои</t>
        </is>
      </c>
      <c r="B13" s="20" t="inlineStr">
        <is>
          <t>м²</t>
        </is>
      </c>
      <c r="C13" s="21" t="n">
        <v>70.8</v>
      </c>
      <c r="D13" s="22" t="n">
        <v>300</v>
      </c>
      <c r="E13" s="22">
        <f>ROUND(C13*D13,0)</f>
        <v/>
      </c>
      <c r="F13" s="23" t="inlineStr">
        <is>
          <t>Рассчитано. 2 слоя с шлифовкой</t>
        </is>
      </c>
    </row>
    <row r="14">
      <c r="A14" s="19" t="inlineStr">
        <is>
          <t>Грунтование перед отделкой</t>
        </is>
      </c>
      <c r="B14" s="20" t="inlineStr">
        <is>
          <t>м²</t>
        </is>
      </c>
      <c r="C14" s="21" t="n">
        <v>70.8</v>
      </c>
      <c r="D14" s="22" t="n">
        <v>100</v>
      </c>
      <c r="E14" s="22">
        <f>ROUND(C14*D14,0)</f>
        <v/>
      </c>
      <c r="F14" s="23" t="inlineStr">
        <is>
          <t>Рассчитано</t>
        </is>
      </c>
    </row>
    <row r="15">
      <c r="D15" s="12" t="inlineStr">
        <is>
          <t>Итого по разделу</t>
        </is>
      </c>
      <c r="E15" s="24">
        <f>SUM(E11:E14)</f>
        <v/>
      </c>
    </row>
    <row r="16">
      <c r="A16" s="17" t="inlineStr">
        <is>
          <t>ПОЛ</t>
        </is>
      </c>
      <c r="B16" s="18" t="n"/>
      <c r="C16" s="18" t="n"/>
      <c r="D16" s="18" t="n"/>
      <c r="E16" s="18" t="n"/>
      <c r="F16" s="18" t="n"/>
    </row>
    <row r="17">
      <c r="A17" s="19" t="inlineStr">
        <is>
          <t>Стяжка пола, слой 45 мм</t>
        </is>
      </c>
      <c r="B17" s="20" t="inlineStr">
        <is>
          <t>м²</t>
        </is>
      </c>
      <c r="C17" s="21" t="n">
        <v>38</v>
      </c>
      <c r="D17" s="22" t="n">
        <v>450</v>
      </c>
      <c r="E17" s="22">
        <f>ROUND(C17*D17,0)</f>
        <v/>
      </c>
      <c r="F17" s="23" t="inlineStr">
        <is>
          <t>Введено. слой штукатурки 20 мм, стяжка 45 мм</t>
        </is>
      </c>
    </row>
    <row r="18">
      <c r="D18" s="12" t="inlineStr">
        <is>
          <t>Итого по разделу</t>
        </is>
      </c>
      <c r="E18" s="24">
        <f>SUM(E17:E17)</f>
        <v/>
      </c>
    </row>
    <row r="19">
      <c r="A19" s="17" t="inlineStr">
        <is>
          <t>ЭЛЕКТРИКА</t>
        </is>
      </c>
      <c r="B19" s="18" t="n"/>
      <c r="C19" s="18" t="n"/>
      <c r="D19" s="18" t="n"/>
      <c r="E19" s="18" t="n"/>
      <c r="F19" s="18" t="n"/>
    </row>
    <row r="20">
      <c r="A20" s="19" t="inlineStr">
        <is>
          <t>Монтаж электроточки (розетка, выключатель, вывод)</t>
        </is>
      </c>
      <c r="B20" s="20" t="inlineStr">
        <is>
          <t>точка</t>
        </is>
      </c>
      <c r="C20" s="21" t="n">
        <v>17</v>
      </c>
      <c r="D20" s="22" t="n">
        <v>750</v>
      </c>
      <c r="E20" s="22">
        <f>ROUND(C20*D20,0)</f>
        <v/>
      </c>
      <c r="F20" s="23" t="inlineStr">
        <is>
          <t>Предположено. 0,45 точки на м²</t>
        </is>
      </c>
    </row>
    <row r="21">
      <c r="A21" s="19" t="inlineStr">
        <is>
          <t>Штробление стен под кабель</t>
        </is>
      </c>
      <c r="B21" s="20" t="inlineStr">
        <is>
          <t>пог.м</t>
        </is>
      </c>
      <c r="C21" s="21" t="n">
        <v>37.4</v>
      </c>
      <c r="D21" s="22" t="n">
        <v>300</v>
      </c>
      <c r="E21" s="22">
        <f>ROUND(C21*D21,0)</f>
        <v/>
      </c>
      <c r="F21" s="23" t="inlineStr">
        <is>
          <t>Предположено. 2,2 м на точку</t>
        </is>
      </c>
    </row>
    <row r="22">
      <c r="A22" s="19" t="inlineStr">
        <is>
          <t>Сборка и подключение электрощита</t>
        </is>
      </c>
      <c r="B22" s="20" t="inlineStr">
        <is>
          <t>шт</t>
        </is>
      </c>
      <c r="C22" s="21" t="n">
        <v>1</v>
      </c>
      <c r="D22" s="22" t="n">
        <v>10800</v>
      </c>
      <c r="E22" s="22">
        <f>ROUND(C22*D22,0)</f>
        <v/>
      </c>
      <c r="F22" s="23" t="inlineStr">
        <is>
          <t>Предположено</t>
        </is>
      </c>
    </row>
    <row r="23">
      <c r="D23" s="12" t="inlineStr">
        <is>
          <t>Итого по разделу</t>
        </is>
      </c>
      <c r="E23" s="24">
        <f>SUM(E20:E22)</f>
        <v/>
      </c>
    </row>
    <row r="24">
      <c r="A24" s="17" t="inlineStr">
        <is>
          <t>КУХНЯ</t>
        </is>
      </c>
      <c r="B24" s="18" t="n"/>
      <c r="C24" s="18" t="n"/>
      <c r="D24" s="18" t="n"/>
      <c r="E24" s="18" t="n"/>
      <c r="F24" s="18" t="n"/>
    </row>
    <row r="25">
      <c r="A25" s="19" t="inlineStr">
        <is>
          <t>Монтаж вытяжного канала до шахты</t>
        </is>
      </c>
      <c r="B25" s="20" t="inlineStr">
        <is>
          <t>компл</t>
        </is>
      </c>
      <c r="C25" s="21" t="n">
        <v>1</v>
      </c>
      <c r="D25" s="22" t="n">
        <v>2200</v>
      </c>
      <c r="E25" s="22">
        <f>ROUND(C25*D25,0)</f>
        <v/>
      </c>
      <c r="F25" s="23" t="inlineStr">
        <is>
          <t>Предположено. короб или гофра, обратный клапан, решётка</t>
        </is>
      </c>
    </row>
    <row r="26">
      <c r="A26" s="19" t="inlineStr">
        <is>
          <t>Отдельная линия под варочную панель</t>
        </is>
      </c>
      <c r="B26" s="20" t="inlineStr">
        <is>
          <t>компл</t>
        </is>
      </c>
      <c r="C26" s="21" t="n">
        <v>1</v>
      </c>
      <c r="D26" s="22" t="n">
        <v>1700</v>
      </c>
      <c r="E26" s="22">
        <f>ROUND(C26*D26,0)</f>
        <v/>
      </c>
      <c r="F26" s="23" t="inlineStr">
        <is>
          <t>Предположено. кабель 3×4 со своим автоматом</t>
        </is>
      </c>
    </row>
    <row r="27">
      <c r="A27" s="19" t="inlineStr">
        <is>
          <t>Подключение встроенной техники</t>
        </is>
      </c>
      <c r="B27" s="20" t="inlineStr">
        <is>
          <t>компл</t>
        </is>
      </c>
      <c r="C27" s="21" t="n">
        <v>1</v>
      </c>
      <c r="D27" s="22" t="n">
        <v>3500</v>
      </c>
      <c r="E27" s="22">
        <f>ROUND(C27*D27,0)</f>
        <v/>
      </c>
      <c r="F27" s="23" t="inlineStr">
        <is>
          <t>Предположено. посудомоечная машина, варочная панель, духовой шкаф</t>
        </is>
      </c>
    </row>
    <row r="28">
      <c r="A28" s="19" t="inlineStr">
        <is>
          <t>Гидроизоляция зоны мойки</t>
        </is>
      </c>
      <c r="B28" s="20" t="inlineStr">
        <is>
          <t>м²</t>
        </is>
      </c>
      <c r="C28" s="21" t="n">
        <v>3</v>
      </c>
      <c r="D28" s="22" t="n">
        <v>400</v>
      </c>
      <c r="E28" s="22">
        <f>ROUND(C28*D28,0)</f>
        <v/>
      </c>
      <c r="F28" s="23" t="inlineStr">
        <is>
          <t>Предположено. 2 слоя обмазочной под мойкой и техникой</t>
        </is>
      </c>
    </row>
    <row r="29">
      <c r="D29" s="12" t="inlineStr">
        <is>
          <t>Итого по разделу</t>
        </is>
      </c>
      <c r="E29" s="24">
        <f>SUM(E25:E28)</f>
        <v/>
      </c>
    </row>
    <row r="30">
      <c r="A30" s="17" t="inlineStr">
        <is>
          <t>САНТЕХНИКА</t>
        </is>
      </c>
      <c r="B30" s="18" t="n"/>
      <c r="C30" s="18" t="n"/>
      <c r="D30" s="18" t="n"/>
      <c r="E30" s="18" t="n"/>
      <c r="F30" s="18" t="n"/>
    </row>
    <row r="31">
      <c r="A31" s="19" t="inlineStr">
        <is>
          <t>Подводка воды и канализации</t>
        </is>
      </c>
      <c r="B31" s="20" t="inlineStr">
        <is>
          <t>точка</t>
        </is>
      </c>
      <c r="C31" s="21" t="n">
        <v>6</v>
      </c>
      <c r="D31" s="22" t="n">
        <v>3000</v>
      </c>
      <c r="E31" s="22">
        <f>ROUND(C31*D31,0)</f>
        <v/>
      </c>
      <c r="F31" s="23" t="inlineStr">
        <is>
          <t>Предположено</t>
        </is>
      </c>
    </row>
    <row r="32">
      <c r="D32" s="12" t="inlineStr">
        <is>
          <t>Итого по разделу</t>
        </is>
      </c>
      <c r="E32" s="24">
        <f>SUM(E31:E31)</f>
        <v/>
      </c>
    </row>
    <row r="33">
      <c r="A33" s="17" t="inlineStr">
        <is>
          <t>САНТЕХНИКА: ОБОРУДОВАНИЕ</t>
        </is>
      </c>
      <c r="B33" s="18" t="n"/>
      <c r="C33" s="18" t="n"/>
      <c r="D33" s="18" t="n"/>
      <c r="E33" s="18" t="n"/>
      <c r="F33" s="18" t="n"/>
    </row>
    <row r="34">
      <c r="A34" s="19" t="inlineStr">
        <is>
          <t>Монтаж: унитаз-компакт напольный</t>
        </is>
      </c>
      <c r="B34" s="20" t="inlineStr">
        <is>
          <t>шт</t>
        </is>
      </c>
      <c r="C34" s="21" t="n">
        <v>1</v>
      </c>
      <c r="D34" s="22" t="n">
        <v>2500</v>
      </c>
      <c r="E34" s="22">
        <f>ROUND(C34*D34,0)</f>
        <v/>
      </c>
      <c r="F34" s="23" t="inlineStr">
        <is>
          <t>Предположено</t>
        </is>
      </c>
    </row>
    <row r="35">
      <c r="A35" s="19" t="inlineStr">
        <is>
          <t>Монтаж: раковина</t>
        </is>
      </c>
      <c r="B35" s="20" t="inlineStr">
        <is>
          <t>шт</t>
        </is>
      </c>
      <c r="C35" s="21" t="n">
        <v>1</v>
      </c>
      <c r="D35" s="22" t="n">
        <v>2200</v>
      </c>
      <c r="E35" s="22">
        <f>ROUND(C35*D35,0)</f>
        <v/>
      </c>
      <c r="F35" s="23" t="inlineStr">
        <is>
          <t>Предположено</t>
        </is>
      </c>
    </row>
    <row r="36">
      <c r="A36" s="19" t="inlineStr">
        <is>
          <t>Монтаж: тумба под раковину</t>
        </is>
      </c>
      <c r="B36" s="20" t="inlineStr">
        <is>
          <t>шт</t>
        </is>
      </c>
      <c r="C36" s="21" t="n">
        <v>1</v>
      </c>
      <c r="D36" s="22" t="n">
        <v>1800</v>
      </c>
      <c r="E36" s="22">
        <f>ROUND(C36*D36,0)</f>
        <v/>
      </c>
      <c r="F36" s="23" t="inlineStr">
        <is>
          <t>Предположено</t>
        </is>
      </c>
    </row>
    <row r="37">
      <c r="A37" s="19" t="inlineStr">
        <is>
          <t>Монтаж: смеситель для раковины</t>
        </is>
      </c>
      <c r="B37" s="20" t="inlineStr">
        <is>
          <t>шт</t>
        </is>
      </c>
      <c r="C37" s="21" t="n">
        <v>1</v>
      </c>
      <c r="D37" s="22" t="n">
        <v>1500</v>
      </c>
      <c r="E37" s="22">
        <f>ROUND(C37*D37,0)</f>
        <v/>
      </c>
      <c r="F37" s="23" t="inlineStr">
        <is>
          <t>Предположено</t>
        </is>
      </c>
    </row>
    <row r="38">
      <c r="A38" s="19" t="inlineStr">
        <is>
          <t>Монтаж: душевая система со смесителем</t>
        </is>
      </c>
      <c r="B38" s="20" t="inlineStr">
        <is>
          <t>шт</t>
        </is>
      </c>
      <c r="C38" s="21" t="n">
        <v>1</v>
      </c>
      <c r="D38" s="22" t="n">
        <v>2500</v>
      </c>
      <c r="E38" s="22">
        <f>ROUND(C38*D38,0)</f>
        <v/>
      </c>
      <c r="F38" s="23" t="inlineStr">
        <is>
          <t>Предположено</t>
        </is>
      </c>
    </row>
    <row r="39">
      <c r="A39" s="19" t="inlineStr">
        <is>
          <t>Монтаж: полотенцесушитель</t>
        </is>
      </c>
      <c r="B39" s="20" t="inlineStr">
        <is>
          <t>шт</t>
        </is>
      </c>
      <c r="C39" s="21" t="n">
        <v>1</v>
      </c>
      <c r="D39" s="22" t="n">
        <v>2500</v>
      </c>
      <c r="E39" s="22">
        <f>ROUND(C39*D39,0)</f>
        <v/>
      </c>
      <c r="F39" s="23" t="inlineStr">
        <is>
          <t>Предположено</t>
        </is>
      </c>
    </row>
    <row r="40">
      <c r="A40" s="19" t="inlineStr">
        <is>
          <t>Монтаж: душевой поддон с ограждением</t>
        </is>
      </c>
      <c r="B40" s="20" t="inlineStr">
        <is>
          <t>шт</t>
        </is>
      </c>
      <c r="C40" s="21" t="n">
        <v>1</v>
      </c>
      <c r="D40" s="22" t="n">
        <v>6500</v>
      </c>
      <c r="E40" s="22">
        <f>ROUND(C40*D40,0)</f>
        <v/>
      </c>
      <c r="F40" s="23" t="inlineStr">
        <is>
          <t>Предположено</t>
        </is>
      </c>
    </row>
    <row r="41">
      <c r="A41" s="19" t="inlineStr">
        <is>
          <t>Монтаж: мойка со смесителем</t>
        </is>
      </c>
      <c r="B41" s="20" t="inlineStr">
        <is>
          <t>шт</t>
        </is>
      </c>
      <c r="C41" s="21" t="n">
        <v>1</v>
      </c>
      <c r="D41" s="22" t="n">
        <v>2500</v>
      </c>
      <c r="E41" s="22">
        <f>ROUND(C41*D41,0)</f>
        <v/>
      </c>
      <c r="F41" s="23" t="inlineStr">
        <is>
          <t>Предположено</t>
        </is>
      </c>
    </row>
    <row r="42">
      <c r="D42" s="12" t="inlineStr">
        <is>
          <t>Итого по разделу</t>
        </is>
      </c>
      <c r="E42" s="24">
        <f>SUM(E34:E41)</f>
        <v/>
      </c>
    </row>
    <row r="43">
      <c r="A43" s="17" t="inlineStr">
        <is>
          <t>САНУЗЕЛ</t>
        </is>
      </c>
      <c r="B43" s="18" t="n"/>
      <c r="C43" s="18" t="n"/>
      <c r="D43" s="18" t="n"/>
      <c r="E43" s="18" t="n"/>
      <c r="F43" s="18" t="n"/>
    </row>
    <row r="44">
      <c r="A44" s="19" t="inlineStr">
        <is>
          <t>Гидроизоляция пола и стен на 30 см</t>
        </is>
      </c>
      <c r="B44" s="20" t="inlineStr">
        <is>
          <t>м²</t>
        </is>
      </c>
      <c r="C44" s="21" t="n">
        <v>6.08</v>
      </c>
      <c r="D44" s="22" t="n">
        <v>400</v>
      </c>
      <c r="E44" s="22">
        <f>ROUND(C44*D44,0)</f>
        <v/>
      </c>
      <c r="F44" s="23" t="inlineStr">
        <is>
          <t>Предположено. 2 слоя обмазочной</t>
        </is>
      </c>
    </row>
    <row r="45">
      <c r="A45" s="19" t="inlineStr">
        <is>
          <t>Укладка плитки на стены</t>
        </is>
      </c>
      <c r="B45" s="20" t="inlineStr">
        <is>
          <t>м²</t>
        </is>
      </c>
      <c r="C45" s="21" t="n">
        <v>20.73</v>
      </c>
      <c r="D45" s="22" t="n">
        <v>1200</v>
      </c>
      <c r="E45" s="22">
        <f>ROUND(C45*D45,0)</f>
        <v/>
      </c>
      <c r="F45" s="23" t="inlineStr">
        <is>
          <t>Предположено</t>
        </is>
      </c>
    </row>
    <row r="46">
      <c r="A46" s="19" t="inlineStr">
        <is>
          <t>Укладка плитки на пол</t>
        </is>
      </c>
      <c r="B46" s="20" t="inlineStr">
        <is>
          <t>м²</t>
        </is>
      </c>
      <c r="C46" s="21" t="n">
        <v>3.8</v>
      </c>
      <c r="D46" s="22" t="n">
        <v>1100</v>
      </c>
      <c r="E46" s="22">
        <f>ROUND(C46*D46,0)</f>
        <v/>
      </c>
      <c r="F46" s="23" t="inlineStr">
        <is>
          <t>Предположено</t>
        </is>
      </c>
    </row>
    <row r="47">
      <c r="A47" s="19" t="inlineStr">
        <is>
          <t>Запил плитки под 45° на углах</t>
        </is>
      </c>
      <c r="B47" s="20" t="inlineStr">
        <is>
          <t>пог.м</t>
        </is>
      </c>
      <c r="C47" s="21" t="n">
        <v>5.03</v>
      </c>
      <c r="D47" s="22" t="n">
        <v>400</v>
      </c>
      <c r="E47" s="22">
        <f>ROUND(C47*D47,0)</f>
        <v/>
      </c>
      <c r="F47" s="23" t="inlineStr">
        <is>
          <t>Предположено</t>
        </is>
      </c>
    </row>
    <row r="48">
      <c r="A48" s="19" t="inlineStr">
        <is>
          <t>Затирка швов</t>
        </is>
      </c>
      <c r="B48" s="20" t="inlineStr">
        <is>
          <t>м²</t>
        </is>
      </c>
      <c r="C48" s="21" t="n">
        <v>24.53</v>
      </c>
      <c r="D48" s="22" t="n">
        <v>150</v>
      </c>
      <c r="E48" s="22">
        <f>ROUND(C48*D48,0)</f>
        <v/>
      </c>
      <c r="F48" s="23" t="inlineStr">
        <is>
          <t>Предположено</t>
        </is>
      </c>
    </row>
    <row r="49">
      <c r="D49" s="12" t="inlineStr">
        <is>
          <t>Итого по разделу</t>
        </is>
      </c>
      <c r="E49" s="24">
        <f>SUM(E44:E48)</f>
        <v/>
      </c>
    </row>
    <row r="50">
      <c r="A50" s="17" t="inlineStr">
        <is>
          <t>ОТДЕЛКА СТЕН</t>
        </is>
      </c>
      <c r="B50" s="18" t="n"/>
      <c r="C50" s="18" t="n"/>
      <c r="D50" s="18" t="n"/>
      <c r="E50" s="18" t="n"/>
      <c r="F50" s="18" t="n"/>
    </row>
    <row r="51">
      <c r="A51" s="19" t="inlineStr">
        <is>
          <t>Поклейка обоев</t>
        </is>
      </c>
      <c r="B51" s="20" t="inlineStr">
        <is>
          <t>м²</t>
        </is>
      </c>
      <c r="C51" s="21" t="n">
        <v>70.8</v>
      </c>
      <c r="D51" s="22" t="n">
        <v>350</v>
      </c>
      <c r="E51" s="22">
        <f>ROUND(C51*D51,0)</f>
        <v/>
      </c>
      <c r="F51" s="23" t="inlineStr">
        <is>
          <t>Рассчитано</t>
        </is>
      </c>
    </row>
    <row r="52">
      <c r="A52" s="19" t="inlineStr">
        <is>
          <t>Отделка откосов окон и проёмов</t>
        </is>
      </c>
      <c r="B52" s="20" t="inlineStr">
        <is>
          <t>пог.м</t>
        </is>
      </c>
      <c r="C52" s="21" t="n">
        <v>10.5</v>
      </c>
      <c r="D52" s="22" t="n">
        <v>750</v>
      </c>
      <c r="E52" s="22">
        <f>ROUND(C52*D52,0)</f>
        <v/>
      </c>
      <c r="F52" s="23" t="inlineStr">
        <is>
          <t>Рассчитано. ≈5 пог.м на окно</t>
        </is>
      </c>
    </row>
    <row r="53">
      <c r="A53" s="19" t="inlineStr">
        <is>
          <t>Откосы и порог входной двери</t>
        </is>
      </c>
      <c r="B53" s="20" t="inlineStr">
        <is>
          <t>компл</t>
        </is>
      </c>
      <c r="C53" s="21" t="n">
        <v>1</v>
      </c>
      <c r="D53" s="22" t="n">
        <v>3100</v>
      </c>
      <c r="E53" s="22">
        <f>ROUND(C53*D53,0)</f>
        <v/>
      </c>
      <c r="F53" s="23" t="inlineStr">
        <is>
          <t>Рассчитано. доборы, наличники, порожек</t>
        </is>
      </c>
    </row>
    <row r="54">
      <c r="A54" s="19" t="inlineStr">
        <is>
          <t>Установка подоконника</t>
        </is>
      </c>
      <c r="B54" s="20" t="inlineStr">
        <is>
          <t>шт</t>
        </is>
      </c>
      <c r="C54" s="21" t="n">
        <v>1</v>
      </c>
      <c r="D54" s="22" t="n">
        <v>1400</v>
      </c>
      <c r="E54" s="22">
        <f>ROUND(C54*D54,0)</f>
        <v/>
      </c>
      <c r="F54" s="23" t="inlineStr">
        <is>
          <t>Рассчитано</t>
        </is>
      </c>
    </row>
    <row r="55">
      <c r="D55" s="12" t="inlineStr">
        <is>
          <t>Итого по разделу</t>
        </is>
      </c>
      <c r="E55" s="24">
        <f>SUM(E51:E54)</f>
        <v/>
      </c>
    </row>
    <row r="56">
      <c r="A56" s="17" t="inlineStr">
        <is>
          <t>ДВЕРИ</t>
        </is>
      </c>
      <c r="B56" s="18" t="n"/>
      <c r="C56" s="18" t="n"/>
      <c r="D56" s="18" t="n"/>
      <c r="E56" s="18" t="n"/>
      <c r="F56" s="18" t="n"/>
    </row>
    <row r="57">
      <c r="A57" s="19" t="inlineStr">
        <is>
          <t>Установка: дверь межкомнатная, экошпон</t>
        </is>
      </c>
      <c r="B57" s="20" t="inlineStr">
        <is>
          <t>шт</t>
        </is>
      </c>
      <c r="C57" s="21" t="n">
        <v>2</v>
      </c>
      <c r="D57" s="22" t="n">
        <v>4800</v>
      </c>
      <c r="E57" s="22">
        <f>ROUND(C57*D57,0)</f>
        <v/>
      </c>
      <c r="F57" s="23" t="inlineStr">
        <is>
          <t>Предположено. с наличниками и доборами</t>
        </is>
      </c>
    </row>
    <row r="58">
      <c r="D58" s="12" t="inlineStr">
        <is>
          <t>Итого по разделу</t>
        </is>
      </c>
      <c r="E58" s="24">
        <f>SUM(E57:E57)</f>
        <v/>
      </c>
    </row>
    <row r="59">
      <c r="A59" s="17" t="inlineStr">
        <is>
          <t>ПОЛЫ</t>
        </is>
      </c>
      <c r="B59" s="18" t="n"/>
      <c r="C59" s="18" t="n"/>
      <c r="D59" s="18" t="n"/>
      <c r="E59" s="18" t="n"/>
      <c r="F59" s="18" t="n"/>
    </row>
    <row r="60">
      <c r="A60" s="19" t="inlineStr">
        <is>
          <t>Укладка ламината с подложкой</t>
        </is>
      </c>
      <c r="B60" s="20" t="inlineStr">
        <is>
          <t>м²</t>
        </is>
      </c>
      <c r="C60" s="21" t="n">
        <v>34.2</v>
      </c>
      <c r="D60" s="22" t="n">
        <v>450</v>
      </c>
      <c r="E60" s="22">
        <f>ROUND(C60*D60,0)</f>
        <v/>
      </c>
      <c r="F60" s="23" t="inlineStr">
        <is>
          <t>Рассчитано</t>
        </is>
      </c>
    </row>
    <row r="61">
      <c r="A61" s="19" t="inlineStr">
        <is>
          <t>Монтаж плинтуса</t>
        </is>
      </c>
      <c r="B61" s="20" t="inlineStr">
        <is>
          <t>пог.м</t>
        </is>
      </c>
      <c r="C61" s="21" t="n">
        <v>27.51</v>
      </c>
      <c r="D61" s="22" t="n">
        <v>250</v>
      </c>
      <c r="E61" s="22">
        <f>ROUND(C61*D61,0)</f>
        <v/>
      </c>
      <c r="F61" s="23" t="inlineStr">
        <is>
          <t>Рассчитано</t>
        </is>
      </c>
    </row>
    <row r="62">
      <c r="D62" s="12" t="inlineStr">
        <is>
          <t>Итого по разделу</t>
        </is>
      </c>
      <c r="E62" s="24">
        <f>SUM(E60:E61)</f>
        <v/>
      </c>
    </row>
    <row r="63">
      <c r="A63" s="17" t="inlineStr">
        <is>
          <t>ПОТОЛКИ</t>
        </is>
      </c>
      <c r="B63" s="18" t="n"/>
      <c r="C63" s="18" t="n"/>
      <c r="D63" s="18" t="n"/>
      <c r="E63" s="18" t="n"/>
      <c r="F63" s="18" t="n"/>
    </row>
    <row r="64">
      <c r="A64" s="19" t="inlineStr">
        <is>
          <t>Монтаж натяжного потолка</t>
        </is>
      </c>
      <c r="B64" s="20" t="inlineStr">
        <is>
          <t>м²</t>
        </is>
      </c>
      <c r="C64" s="21" t="n">
        <v>38</v>
      </c>
      <c r="D64" s="22" t="n">
        <v>450</v>
      </c>
      <c r="E64" s="22">
        <f>ROUND(C64*D64,0)</f>
        <v/>
      </c>
      <c r="F64" s="23" t="inlineStr">
        <is>
          <t>Введено</t>
        </is>
      </c>
    </row>
    <row r="65">
      <c r="D65" s="12" t="inlineStr">
        <is>
          <t>Итого по разделу</t>
        </is>
      </c>
      <c r="E65" s="24">
        <f>SUM(E64:E64)</f>
        <v/>
      </c>
    </row>
    <row r="66">
      <c r="A66" s="17" t="inlineStr">
        <is>
          <t>РАСХОДНИКИ И ОРГАНИЗАЦИЯ</t>
        </is>
      </c>
      <c r="B66" s="18" t="n"/>
      <c r="C66" s="18" t="n"/>
      <c r="D66" s="18" t="n"/>
      <c r="E66" s="18" t="n"/>
      <c r="F66" s="18" t="n"/>
    </row>
    <row r="67">
      <c r="A67" s="19" t="inlineStr">
        <is>
          <t>Уборка после ремонта</t>
        </is>
      </c>
      <c r="B67" s="20" t="inlineStr">
        <is>
          <t>м²</t>
        </is>
      </c>
      <c r="C67" s="21" t="n">
        <v>38</v>
      </c>
      <c r="D67" s="22" t="n">
        <v>150</v>
      </c>
      <c r="E67" s="22">
        <f>ROUND(C67*D67,0)</f>
        <v/>
      </c>
      <c r="F67" s="23" t="inlineStr">
        <is>
          <t>Введено</t>
        </is>
      </c>
    </row>
    <row r="68">
      <c r="D68" s="12" t="inlineStr">
        <is>
          <t>Итого по разделу</t>
        </is>
      </c>
      <c r="E68" s="24">
        <f>SUM(E67:E67)</f>
        <v/>
      </c>
    </row>
    <row r="69">
      <c r="A69" s="17" t="inlineStr">
        <is>
          <t>УСЛУГИ ПОДРЯДЧИКА</t>
        </is>
      </c>
      <c r="B69" s="18" t="n"/>
      <c r="C69" s="18" t="n"/>
      <c r="D69" s="18" t="n"/>
      <c r="E69" s="18" t="n"/>
      <c r="F69" s="18" t="n"/>
    </row>
    <row r="70">
      <c r="A70" s="19" t="inlineStr">
        <is>
          <t>Организация работ, контроль качества, гарантия подрядчика</t>
        </is>
      </c>
      <c r="B70" s="20" t="inlineStr">
        <is>
          <t>компл</t>
        </is>
      </c>
      <c r="C70" s="21" t="n">
        <v>1</v>
      </c>
      <c r="D70" s="22" t="n">
        <v>36900</v>
      </c>
      <c r="E70" s="22">
        <f>ROUND(C70*D70,0)</f>
        <v/>
      </c>
      <c r="F70" s="23" t="inlineStr">
        <is>
          <t>Предположено. 12% от стоимости работ: координация бригад, закупка и приёмка материалов, контроль качества, гарантия 12 месяцев. Услуга подрядчика — не входит в стоимость самих работ</t>
        </is>
      </c>
    </row>
    <row r="71">
      <c r="D71" s="12" t="inlineStr">
        <is>
          <t>Итого по разделу</t>
        </is>
      </c>
      <c r="E71" s="24">
        <f>SUM(E70:E70)</f>
        <v/>
      </c>
    </row>
    <row r="73">
      <c r="D73" s="10" t="inlineStr">
        <is>
          <t>ВСЕГО ПО ЛИСТУ</t>
        </is>
      </c>
      <c r="E73" s="11">
        <f>E9+E15+E18+E23+E29+E32+E42+E49+E55+E58+E62+E65+E68+E71</f>
        <v/>
      </c>
    </row>
  </sheetData>
  <mergeCells count="1">
    <mergeCell ref="A2:F2"/>
  </mergeCells>
  <pageMargins left="0.3" right="0.3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7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0" customWidth="1" min="1" max="1"/>
    <col width="9" customWidth="1" min="2" max="2"/>
    <col width="11" customWidth="1" min="3" max="3"/>
    <col width="14" customWidth="1" min="4" max="4"/>
    <col width="15" customWidth="1" min="5" max="5"/>
    <col width="46" customWidth="1" min="6" max="6"/>
  </cols>
  <sheetData>
    <row r="1">
      <c r="A1" s="15" t="inlineStr">
        <is>
          <t>Материалы</t>
        </is>
      </c>
    </row>
    <row r="2">
      <c r="A2" s="3" t="inlineStr">
        <is>
          <t>Закупка без работы. Количество посчитано по нормам расхода с запасом на подрезку — этот лист берут в магазин.</t>
        </is>
      </c>
    </row>
    <row r="4">
      <c r="A4" s="16" t="inlineStr">
        <is>
          <t>Наименование</t>
        </is>
      </c>
      <c r="B4" s="16" t="inlineStr">
        <is>
          <t>Ед.</t>
        </is>
      </c>
      <c r="C4" s="16" t="inlineStr">
        <is>
          <t>Кол-во</t>
        </is>
      </c>
      <c r="D4" s="16" t="inlineStr">
        <is>
          <t>Цена за ед.</t>
        </is>
      </c>
      <c r="E4" s="16" t="inlineStr">
        <is>
          <t>Сумма</t>
        </is>
      </c>
      <c r="F4" s="16" t="inlineStr">
        <is>
          <t>Откуда объём / норма расхода</t>
        </is>
      </c>
    </row>
    <row r="5">
      <c r="A5" s="25" t="inlineStr">
        <is>
          <t>ЧЕРНОВЫЕ МАТЕРИАЛЫ — нужны с начала работ</t>
        </is>
      </c>
      <c r="B5" s="26" t="n"/>
      <c r="C5" s="26" t="n"/>
      <c r="D5" s="26" t="n"/>
      <c r="E5" s="26" t="n"/>
      <c r="F5" s="26" t="n"/>
    </row>
    <row r="6">
      <c r="A6" s="17" t="inlineStr">
        <is>
          <t>СТЕНЫ</t>
        </is>
      </c>
      <c r="B6" s="18" t="n"/>
      <c r="C6" s="18" t="n"/>
      <c r="D6" s="18" t="n"/>
      <c r="E6" s="18" t="n"/>
      <c r="F6" s="18" t="n"/>
    </row>
    <row r="7">
      <c r="A7" s="19" t="inlineStr">
        <is>
          <t>Бетоноконтакт</t>
        </is>
      </c>
      <c r="B7" s="20" t="inlineStr">
        <is>
          <t>ведро 20 кг</t>
        </is>
      </c>
      <c r="C7" s="21" t="n">
        <v>2</v>
      </c>
      <c r="D7" s="22" t="n">
        <v>850</v>
      </c>
      <c r="E7" s="22">
        <f>ROUND(C7*D7,0)</f>
        <v/>
      </c>
      <c r="F7" s="23" t="inlineStr">
        <is>
          <t>Рассчитано. 0,3 кг/м²</t>
        </is>
      </c>
    </row>
    <row r="8">
      <c r="A8" s="19" t="inlineStr">
        <is>
          <t>Шпаклёвка финишная</t>
        </is>
      </c>
      <c r="B8" s="20" t="inlineStr">
        <is>
          <t>мешок 25 кг</t>
        </is>
      </c>
      <c r="C8" s="21" t="n">
        <v>7</v>
      </c>
      <c r="D8" s="22" t="n">
        <v>450</v>
      </c>
      <c r="E8" s="22">
        <f>ROUND(C8*D8,0)</f>
        <v/>
      </c>
      <c r="F8" s="23" t="inlineStr">
        <is>
          <t>Рассчитано. 1,1 кг/м² × 2 слоя = 156 кг</t>
        </is>
      </c>
    </row>
    <row r="9">
      <c r="A9" s="19" t="inlineStr">
        <is>
          <t>Грунтовка глубокого проникновения</t>
        </is>
      </c>
      <c r="B9" s="20" t="inlineStr">
        <is>
          <t>канистра 10 л</t>
        </is>
      </c>
      <c r="C9" s="21" t="n">
        <v>3</v>
      </c>
      <c r="D9" s="22" t="n">
        <v>300</v>
      </c>
      <c r="E9" s="22">
        <f>ROUND(C9*D9,0)</f>
        <v/>
      </c>
      <c r="F9" s="23" t="inlineStr">
        <is>
          <t>Рассчитано. 0,15 л/м² × 2 прохода</t>
        </is>
      </c>
    </row>
    <row r="10">
      <c r="D10" s="12" t="inlineStr">
        <is>
          <t>Итого по разделу</t>
        </is>
      </c>
      <c r="E10" s="24">
        <f>SUM(E7:E9)</f>
        <v/>
      </c>
    </row>
    <row r="11">
      <c r="A11" s="17" t="inlineStr">
        <is>
          <t>ПОЛ</t>
        </is>
      </c>
      <c r="B11" s="18" t="n"/>
      <c r="C11" s="18" t="n"/>
      <c r="D11" s="18" t="n"/>
      <c r="E11" s="18" t="n"/>
      <c r="F11" s="18" t="n"/>
    </row>
    <row r="12">
      <c r="A12" s="19" t="inlineStr">
        <is>
          <t>Пескобетон М300</t>
        </is>
      </c>
      <c r="B12" s="20" t="inlineStr">
        <is>
          <t>мешок 40 кг</t>
        </is>
      </c>
      <c r="C12" s="21" t="n">
        <v>86</v>
      </c>
      <c r="D12" s="22" t="n">
        <v>250</v>
      </c>
      <c r="E12" s="22">
        <f>ROUND(C12*D12,0)</f>
        <v/>
      </c>
      <c r="F12" s="23" t="inlineStr">
        <is>
          <t>Введено. 20 кг/м² на 10 мм × 45 мм = 3420 кг</t>
        </is>
      </c>
    </row>
    <row r="13">
      <c r="D13" s="12" t="inlineStr">
        <is>
          <t>Итого по разделу</t>
        </is>
      </c>
      <c r="E13" s="24">
        <f>SUM(E12:E12)</f>
        <v/>
      </c>
    </row>
    <row r="14">
      <c r="A14" s="17" t="inlineStr">
        <is>
          <t>ЭЛЕКТРИКА</t>
        </is>
      </c>
      <c r="B14" s="18" t="n"/>
      <c r="C14" s="18" t="n"/>
      <c r="D14" s="18" t="n"/>
      <c r="E14" s="18" t="n"/>
      <c r="F14" s="18" t="n"/>
    </row>
    <row r="15">
      <c r="A15" s="19" t="inlineStr">
        <is>
          <t>Кабель ВВГнг-LS 3×2.5</t>
        </is>
      </c>
      <c r="B15" s="20" t="inlineStr">
        <is>
          <t>пог.м</t>
        </is>
      </c>
      <c r="C15" s="21" t="n">
        <v>221</v>
      </c>
      <c r="D15" s="22" t="n">
        <v>100</v>
      </c>
      <c r="E15" s="22">
        <f>ROUND(C15*D15,0)</f>
        <v/>
      </c>
      <c r="F15" s="23" t="inlineStr">
        <is>
          <t>Предположено. 13 м на точку</t>
        </is>
      </c>
    </row>
    <row r="16">
      <c r="A16" s="19" t="inlineStr">
        <is>
          <t>Подрозетники</t>
        </is>
      </c>
      <c r="B16" s="20" t="inlineStr">
        <is>
          <t>шт</t>
        </is>
      </c>
      <c r="C16" s="21" t="n">
        <v>17</v>
      </c>
      <c r="D16" s="22" t="n">
        <v>50</v>
      </c>
      <c r="E16" s="22">
        <f>ROUND(C16*D16,0)</f>
        <v/>
      </c>
      <c r="F16" s="23" t="inlineStr">
        <is>
          <t>Предположено</t>
        </is>
      </c>
    </row>
    <row r="17">
      <c r="A17" s="19" t="inlineStr">
        <is>
          <t>Автоматика и корпус щита</t>
        </is>
      </c>
      <c r="B17" s="20" t="inlineStr">
        <is>
          <t>компл</t>
        </is>
      </c>
      <c r="C17" s="21" t="n">
        <v>1</v>
      </c>
      <c r="D17" s="22" t="n">
        <v>8050</v>
      </c>
      <c r="E17" s="22">
        <f>ROUND(C17*D17,0)</f>
        <v/>
      </c>
      <c r="F17" s="23" t="inlineStr">
        <is>
          <t>Предположено</t>
        </is>
      </c>
    </row>
    <row r="18">
      <c r="D18" s="12" t="inlineStr">
        <is>
          <t>Итого по разделу</t>
        </is>
      </c>
      <c r="E18" s="24">
        <f>SUM(E15:E17)</f>
        <v/>
      </c>
    </row>
    <row r="19">
      <c r="A19" s="17" t="inlineStr">
        <is>
          <t>КУХНЯ</t>
        </is>
      </c>
      <c r="B19" s="18" t="n"/>
      <c r="C19" s="18" t="n"/>
      <c r="D19" s="18" t="n"/>
      <c r="E19" s="18" t="n"/>
      <c r="F19" s="18" t="n"/>
    </row>
    <row r="20">
      <c r="A20" s="19" t="inlineStr">
        <is>
          <t>Воздуховод, обратный клапан, решётка</t>
        </is>
      </c>
      <c r="B20" s="20" t="inlineStr">
        <is>
          <t>компл</t>
        </is>
      </c>
      <c r="C20" s="21" t="n">
        <v>1</v>
      </c>
      <c r="D20" s="22" t="n">
        <v>1500</v>
      </c>
      <c r="E20" s="22">
        <f>ROUND(C20*D20,0)</f>
        <v/>
      </c>
      <c r="F20" s="23" t="inlineStr">
        <is>
          <t>Предположено</t>
        </is>
      </c>
    </row>
    <row r="21">
      <c r="A21" s="19" t="inlineStr">
        <is>
          <t>Кабель ВВГнг-LS 3×4</t>
        </is>
      </c>
      <c r="B21" s="20" t="inlineStr">
        <is>
          <t>пог.м</t>
        </is>
      </c>
      <c r="C21" s="21" t="n">
        <v>15</v>
      </c>
      <c r="D21" s="22" t="n">
        <v>150</v>
      </c>
      <c r="E21" s="22">
        <f>ROUND(C21*D21,0)</f>
        <v/>
      </c>
      <c r="F21" s="23" t="inlineStr">
        <is>
          <t>Предположено</t>
        </is>
      </c>
    </row>
    <row r="22">
      <c r="A22" s="19" t="inlineStr">
        <is>
          <t>Автомат на силовую линию</t>
        </is>
      </c>
      <c r="B22" s="20" t="inlineStr">
        <is>
          <t>шт</t>
        </is>
      </c>
      <c r="C22" s="21" t="n">
        <v>1</v>
      </c>
      <c r="D22" s="22" t="n">
        <v>650</v>
      </c>
      <c r="E22" s="22">
        <f>ROUND(C22*D22,0)</f>
        <v/>
      </c>
      <c r="F22" s="23" t="inlineStr">
        <is>
          <t>Предположено</t>
        </is>
      </c>
    </row>
    <row r="23">
      <c r="A23" s="19" t="inlineStr">
        <is>
          <t>Гидроизоляция обмазочная</t>
        </is>
      </c>
      <c r="B23" s="20" t="inlineStr">
        <is>
          <t>ведро 20 кг</t>
        </is>
      </c>
      <c r="C23" s="21" t="n">
        <v>1</v>
      </c>
      <c r="D23" s="22" t="n">
        <v>1650</v>
      </c>
      <c r="E23" s="22">
        <f>ROUND(C23*D23,0)</f>
        <v/>
      </c>
      <c r="F23" s="23" t="inlineStr">
        <is>
          <t>Предположено. 1,3 кг/м² × 2 слоя</t>
        </is>
      </c>
    </row>
    <row r="24">
      <c r="D24" s="12" t="inlineStr">
        <is>
          <t>Итого по разделу</t>
        </is>
      </c>
      <c r="E24" s="24">
        <f>SUM(E20:E23)</f>
        <v/>
      </c>
    </row>
    <row r="25">
      <c r="A25" s="17" t="inlineStr">
        <is>
          <t>САНТЕХНИКА</t>
        </is>
      </c>
      <c r="B25" s="18" t="n"/>
      <c r="C25" s="18" t="n"/>
      <c r="D25" s="18" t="n"/>
      <c r="E25" s="18" t="n"/>
      <c r="F25" s="18" t="n"/>
    </row>
    <row r="26">
      <c r="A26" s="19" t="inlineStr">
        <is>
          <t>Трубы полипропиленовые с фитингами</t>
        </is>
      </c>
      <c r="B26" s="20" t="inlineStr">
        <is>
          <t>пог.м</t>
        </is>
      </c>
      <c r="C26" s="21" t="n">
        <v>54</v>
      </c>
      <c r="D26" s="22" t="n">
        <v>100</v>
      </c>
      <c r="E26" s="22">
        <f>ROUND(C26*D26,0)</f>
        <v/>
      </c>
      <c r="F26" s="23" t="inlineStr">
        <is>
          <t>Предположено. 9 м на точку</t>
        </is>
      </c>
    </row>
    <row r="27">
      <c r="D27" s="12" t="inlineStr">
        <is>
          <t>Итого по разделу</t>
        </is>
      </c>
      <c r="E27" s="24">
        <f>SUM(E26:E26)</f>
        <v/>
      </c>
    </row>
    <row r="28">
      <c r="A28" s="17" t="inlineStr">
        <is>
          <t>САНУЗЕЛ</t>
        </is>
      </c>
      <c r="B28" s="18" t="n"/>
      <c r="C28" s="18" t="n"/>
      <c r="D28" s="18" t="n"/>
      <c r="E28" s="18" t="n"/>
      <c r="F28" s="18" t="n"/>
    </row>
    <row r="29">
      <c r="A29" s="19" t="inlineStr">
        <is>
          <t>Гидроизоляция обмазочная</t>
        </is>
      </c>
      <c r="B29" s="20" t="inlineStr">
        <is>
          <t>ведро 20 кг</t>
        </is>
      </c>
      <c r="C29" s="21" t="n">
        <v>1</v>
      </c>
      <c r="D29" s="22" t="n">
        <v>1650</v>
      </c>
      <c r="E29" s="22">
        <f>ROUND(C29*D29,0)</f>
        <v/>
      </c>
      <c r="F29" s="23" t="inlineStr">
        <is>
          <t>Предположено. 1,3 кг/м² × 2 слоя</t>
        </is>
      </c>
    </row>
    <row r="30">
      <c r="A30" s="19" t="inlineStr">
        <is>
          <t>Клей плиточный</t>
        </is>
      </c>
      <c r="B30" s="20" t="inlineStr">
        <is>
          <t>мешок 25 кг</t>
        </is>
      </c>
      <c r="C30" s="21" t="n">
        <v>8</v>
      </c>
      <c r="D30" s="22" t="n">
        <v>400</v>
      </c>
      <c r="E30" s="22">
        <f>ROUND(C30*D30,0)</f>
        <v/>
      </c>
      <c r="F30" s="23" t="inlineStr">
        <is>
          <t>Предположено. 7 кг/м² стены, 8 кг/м² пол</t>
        </is>
      </c>
    </row>
    <row r="31">
      <c r="A31" s="19" t="inlineStr">
        <is>
          <t>Затирка для швов</t>
        </is>
      </c>
      <c r="B31" s="20" t="inlineStr">
        <is>
          <t>упак 2 кг</t>
        </is>
      </c>
      <c r="C31" s="21" t="n">
        <v>5</v>
      </c>
      <c r="D31" s="22" t="n">
        <v>600</v>
      </c>
      <c r="E31" s="22">
        <f>ROUND(C31*D31,0)</f>
        <v/>
      </c>
      <c r="F31" s="23" t="inlineStr">
        <is>
          <t>Предположено</t>
        </is>
      </c>
    </row>
    <row r="32">
      <c r="D32" s="12" t="inlineStr">
        <is>
          <t>Итого по разделу</t>
        </is>
      </c>
      <c r="E32" s="24">
        <f>SUM(E29:E31)</f>
        <v/>
      </c>
    </row>
    <row r="33">
      <c r="A33" s="17" t="inlineStr">
        <is>
          <t>ОТДЕЛКА СТЕН</t>
        </is>
      </c>
      <c r="B33" s="18" t="n"/>
      <c r="C33" s="18" t="n"/>
      <c r="D33" s="18" t="n"/>
      <c r="E33" s="18" t="n"/>
      <c r="F33" s="18" t="n"/>
    </row>
    <row r="34">
      <c r="A34" s="19" t="inlineStr">
        <is>
          <t>Клей обойный</t>
        </is>
      </c>
      <c r="B34" s="20" t="inlineStr">
        <is>
          <t>пачка</t>
        </is>
      </c>
      <c r="C34" s="21" t="n">
        <v>2</v>
      </c>
      <c r="D34" s="22" t="n">
        <v>550</v>
      </c>
      <c r="E34" s="22">
        <f>ROUND(C34*D34,0)</f>
        <v/>
      </c>
      <c r="F34" s="23" t="inlineStr">
        <is>
          <t>Рассчитано</t>
        </is>
      </c>
    </row>
    <row r="35">
      <c r="A35" s="19" t="inlineStr">
        <is>
          <t>Уголки и профили для откосов</t>
        </is>
      </c>
      <c r="B35" s="20" t="inlineStr">
        <is>
          <t>компл</t>
        </is>
      </c>
      <c r="C35" s="21" t="n">
        <v>1</v>
      </c>
      <c r="D35" s="22" t="n">
        <v>450</v>
      </c>
      <c r="E35" s="22">
        <f>ROUND(C35*D35,0)</f>
        <v/>
      </c>
      <c r="F35" s="23" t="inlineStr">
        <is>
          <t>Рассчитано</t>
        </is>
      </c>
    </row>
    <row r="36">
      <c r="D36" s="12" t="inlineStr">
        <is>
          <t>Итого по разделу</t>
        </is>
      </c>
      <c r="E36" s="24">
        <f>SUM(E34:E35)</f>
        <v/>
      </c>
    </row>
    <row r="37">
      <c r="A37" s="17" t="inlineStr">
        <is>
          <t>ПОЛЫ</t>
        </is>
      </c>
      <c r="B37" s="18" t="n"/>
      <c r="C37" s="18" t="n"/>
      <c r="D37" s="18" t="n"/>
      <c r="E37" s="18" t="n"/>
      <c r="F37" s="18" t="n"/>
    </row>
    <row r="38">
      <c r="A38" s="19" t="inlineStr">
        <is>
          <t>Подложка</t>
        </is>
      </c>
      <c r="B38" s="20" t="inlineStr">
        <is>
          <t>м²</t>
        </is>
      </c>
      <c r="C38" s="21" t="n">
        <v>35.91</v>
      </c>
      <c r="D38" s="22" t="n">
        <v>150</v>
      </c>
      <c r="E38" s="22">
        <f>ROUND(C38*D38,0)</f>
        <v/>
      </c>
      <c r="F38" s="23" t="inlineStr">
        <is>
          <t>Рассчитано</t>
        </is>
      </c>
    </row>
    <row r="39">
      <c r="D39" s="12" t="inlineStr">
        <is>
          <t>Итого по разделу</t>
        </is>
      </c>
      <c r="E39" s="24">
        <f>SUM(E38:E38)</f>
        <v/>
      </c>
    </row>
    <row r="40">
      <c r="A40" s="17" t="inlineStr">
        <is>
          <t>РАСХОДНИКИ И ОРГАНИЗАЦИЯ</t>
        </is>
      </c>
      <c r="B40" s="18" t="n"/>
      <c r="C40" s="18" t="n"/>
      <c r="D40" s="18" t="n"/>
      <c r="E40" s="18" t="n"/>
      <c r="F40" s="18" t="n"/>
    </row>
    <row r="41">
      <c r="A41" s="19" t="inlineStr">
        <is>
          <t>Крестики, буры, плёнка, скотч, мешки, инструмент</t>
        </is>
      </c>
      <c r="B41" s="20" t="inlineStr">
        <is>
          <t>компл</t>
        </is>
      </c>
      <c r="C41" s="21" t="n">
        <v>1</v>
      </c>
      <c r="D41" s="22" t="n">
        <v>12650</v>
      </c>
      <c r="E41" s="22">
        <f>ROUND(C41*D41,0)</f>
        <v/>
      </c>
      <c r="F41" s="23" t="inlineStr">
        <is>
          <t>Рассчитано. 4% от стоимости материалов</t>
        </is>
      </c>
    </row>
    <row r="42">
      <c r="A42" s="19" t="inlineStr">
        <is>
          <t>Доставка материалов и подъём на этаж</t>
        </is>
      </c>
      <c r="B42" s="20" t="inlineStr">
        <is>
          <t>компл</t>
        </is>
      </c>
      <c r="C42" s="21" t="n">
        <v>1</v>
      </c>
      <c r="D42" s="22" t="n">
        <v>11100</v>
      </c>
      <c r="E42" s="22">
        <f>ROUND(C42*D42,0)</f>
        <v/>
      </c>
      <c r="F42" s="23" t="inlineStr">
        <is>
          <t>Рассчитано. 3,5% от стоимости материалов</t>
        </is>
      </c>
    </row>
    <row r="43">
      <c r="D43" s="12" t="inlineStr">
        <is>
          <t>Итого по разделу</t>
        </is>
      </c>
      <c r="E43" s="24">
        <f>SUM(E41:E42)</f>
        <v/>
      </c>
    </row>
    <row r="44">
      <c r="A44" s="25" t="inlineStr">
        <is>
          <t>ЧИСТОВЫЕ МАТЕРИАЛЫ — выбираются к финишу</t>
        </is>
      </c>
      <c r="B44" s="26" t="n"/>
      <c r="C44" s="26" t="n"/>
      <c r="D44" s="26" t="n"/>
      <c r="E44" s="26" t="n"/>
      <c r="F44" s="26" t="n"/>
    </row>
    <row r="45">
      <c r="A45" s="17" t="inlineStr">
        <is>
          <t>ЭЛЕКТРИКА</t>
        </is>
      </c>
      <c r="B45" s="18" t="n"/>
      <c r="C45" s="18" t="n"/>
      <c r="D45" s="18" t="n"/>
      <c r="E45" s="18" t="n"/>
      <c r="F45" s="18" t="n"/>
    </row>
    <row r="46">
      <c r="A46" s="19" t="inlineStr">
        <is>
          <t>Розетки и выключатели</t>
        </is>
      </c>
      <c r="B46" s="20" t="inlineStr">
        <is>
          <t>шт</t>
        </is>
      </c>
      <c r="C46" s="21" t="n">
        <v>17</v>
      </c>
      <c r="D46" s="22" t="n">
        <v>350</v>
      </c>
      <c r="E46" s="22">
        <f>ROUND(C46*D46,0)</f>
        <v/>
      </c>
      <c r="F46" s="23" t="inlineStr">
        <is>
          <t>Предположено</t>
        </is>
      </c>
    </row>
    <row r="47">
      <c r="D47" s="12" t="inlineStr">
        <is>
          <t>Итого по разделу</t>
        </is>
      </c>
      <c r="E47" s="24">
        <f>SUM(E46:E46)</f>
        <v/>
      </c>
    </row>
    <row r="48">
      <c r="A48" s="17" t="inlineStr">
        <is>
          <t>САНТЕХНИКА: ОБОРУДОВАНИЕ</t>
        </is>
      </c>
      <c r="B48" s="18" t="n"/>
      <c r="C48" s="18" t="n"/>
      <c r="D48" s="18" t="n"/>
      <c r="E48" s="18" t="n"/>
      <c r="F48" s="18" t="n"/>
    </row>
    <row r="49">
      <c r="A49" s="19" t="inlineStr">
        <is>
          <t>Унитаз-компакт напольный</t>
        </is>
      </c>
      <c r="B49" s="20" t="inlineStr">
        <is>
          <t>шт</t>
        </is>
      </c>
      <c r="C49" s="21" t="n">
        <v>1</v>
      </c>
      <c r="D49" s="22" t="n">
        <v>9000</v>
      </c>
      <c r="E49" s="22">
        <f>ROUND(C49*D49,0)</f>
        <v/>
      </c>
      <c r="F49" s="23" t="inlineStr">
        <is>
          <t>Предположено</t>
        </is>
      </c>
    </row>
    <row r="50">
      <c r="A50" s="19" t="inlineStr">
        <is>
          <t>Раковина</t>
        </is>
      </c>
      <c r="B50" s="20" t="inlineStr">
        <is>
          <t>шт</t>
        </is>
      </c>
      <c r="C50" s="21" t="n">
        <v>1</v>
      </c>
      <c r="D50" s="22" t="n">
        <v>5500</v>
      </c>
      <c r="E50" s="22">
        <f>ROUND(C50*D50,0)</f>
        <v/>
      </c>
      <c r="F50" s="23" t="inlineStr">
        <is>
          <t>Предположено</t>
        </is>
      </c>
    </row>
    <row r="51">
      <c r="A51" s="19" t="inlineStr">
        <is>
          <t>Тумба под раковину</t>
        </is>
      </c>
      <c r="B51" s="20" t="inlineStr">
        <is>
          <t>шт</t>
        </is>
      </c>
      <c r="C51" s="21" t="n">
        <v>1</v>
      </c>
      <c r="D51" s="22" t="n">
        <v>9000</v>
      </c>
      <c r="E51" s="22">
        <f>ROUND(C51*D51,0)</f>
        <v/>
      </c>
      <c r="F51" s="23" t="inlineStr">
        <is>
          <t>Предположено</t>
        </is>
      </c>
    </row>
    <row r="52">
      <c r="A52" s="19" t="inlineStr">
        <is>
          <t>Смеситель для раковины</t>
        </is>
      </c>
      <c r="B52" s="20" t="inlineStr">
        <is>
          <t>шт</t>
        </is>
      </c>
      <c r="C52" s="21" t="n">
        <v>1</v>
      </c>
      <c r="D52" s="22" t="n">
        <v>3500</v>
      </c>
      <c r="E52" s="22">
        <f>ROUND(C52*D52,0)</f>
        <v/>
      </c>
      <c r="F52" s="23" t="inlineStr">
        <is>
          <t>Предположено</t>
        </is>
      </c>
    </row>
    <row r="53">
      <c r="A53" s="19" t="inlineStr">
        <is>
          <t>Душевая система со смесителем</t>
        </is>
      </c>
      <c r="B53" s="20" t="inlineStr">
        <is>
          <t>шт</t>
        </is>
      </c>
      <c r="C53" s="21" t="n">
        <v>1</v>
      </c>
      <c r="D53" s="22" t="n">
        <v>9000</v>
      </c>
      <c r="E53" s="22">
        <f>ROUND(C53*D53,0)</f>
        <v/>
      </c>
      <c r="F53" s="23" t="inlineStr">
        <is>
          <t>Предположено</t>
        </is>
      </c>
    </row>
    <row r="54">
      <c r="A54" s="19" t="inlineStr">
        <is>
          <t>Полотенцесушитель</t>
        </is>
      </c>
      <c r="B54" s="20" t="inlineStr">
        <is>
          <t>шт</t>
        </is>
      </c>
      <c r="C54" s="21" t="n">
        <v>1</v>
      </c>
      <c r="D54" s="22" t="n">
        <v>9000</v>
      </c>
      <c r="E54" s="22">
        <f>ROUND(C54*D54,0)</f>
        <v/>
      </c>
      <c r="F54" s="23" t="inlineStr">
        <is>
          <t>Предположено</t>
        </is>
      </c>
    </row>
    <row r="55">
      <c r="A55" s="19" t="inlineStr">
        <is>
          <t>Сифоны, подводка, мелочи монтажа</t>
        </is>
      </c>
      <c r="B55" s="20" t="inlineStr">
        <is>
          <t>шт</t>
        </is>
      </c>
      <c r="C55" s="21" t="n">
        <v>1</v>
      </c>
      <c r="D55" s="22" t="n">
        <v>1500</v>
      </c>
      <c r="E55" s="22">
        <f>ROUND(C55*D55,0)</f>
        <v/>
      </c>
      <c r="F55" s="23" t="inlineStr">
        <is>
          <t>Предположено</t>
        </is>
      </c>
    </row>
    <row r="56">
      <c r="A56" s="19" t="inlineStr">
        <is>
          <t>Душевой поддон с ограждением</t>
        </is>
      </c>
      <c r="B56" s="20" t="inlineStr">
        <is>
          <t>шт</t>
        </is>
      </c>
      <c r="C56" s="21" t="n">
        <v>1</v>
      </c>
      <c r="D56" s="22" t="n">
        <v>25000</v>
      </c>
      <c r="E56" s="22">
        <f>ROUND(C56*D56,0)</f>
        <v/>
      </c>
      <c r="F56" s="23" t="inlineStr">
        <is>
          <t>Предположено</t>
        </is>
      </c>
    </row>
    <row r="57">
      <c r="A57" s="19" t="inlineStr">
        <is>
          <t>Мойка со смесителем</t>
        </is>
      </c>
      <c r="B57" s="20" t="inlineStr">
        <is>
          <t>шт</t>
        </is>
      </c>
      <c r="C57" s="21" t="n">
        <v>1</v>
      </c>
      <c r="D57" s="22" t="n">
        <v>7000</v>
      </c>
      <c r="E57" s="22">
        <f>ROUND(C57*D57,0)</f>
        <v/>
      </c>
      <c r="F57" s="23" t="inlineStr">
        <is>
          <t>Предположено</t>
        </is>
      </c>
    </row>
    <row r="58">
      <c r="A58" s="19" t="inlineStr">
        <is>
          <t>Подводка и сифон для мойки</t>
        </is>
      </c>
      <c r="B58" s="20" t="inlineStr">
        <is>
          <t>шт</t>
        </is>
      </c>
      <c r="C58" s="21" t="n">
        <v>1</v>
      </c>
      <c r="D58" s="22" t="n">
        <v>1200</v>
      </c>
      <c r="E58" s="22">
        <f>ROUND(C58*D58,0)</f>
        <v/>
      </c>
      <c r="F58" s="23" t="inlineStr">
        <is>
          <t>Предположено</t>
        </is>
      </c>
    </row>
    <row r="59">
      <c r="D59" s="12" t="inlineStr">
        <is>
          <t>Итого по разделу</t>
        </is>
      </c>
      <c r="E59" s="24">
        <f>SUM(E49:E58)</f>
        <v/>
      </c>
    </row>
    <row r="60">
      <c r="A60" s="17" t="inlineStr">
        <is>
          <t>САНУЗЕЛ</t>
        </is>
      </c>
      <c r="B60" s="18" t="n"/>
      <c r="C60" s="18" t="n"/>
      <c r="D60" s="18" t="n"/>
      <c r="E60" s="18" t="n"/>
      <c r="F60" s="18" t="n"/>
    </row>
    <row r="61">
      <c r="A61" s="19" t="inlineStr">
        <is>
          <t>Керамогранит</t>
        </is>
      </c>
      <c r="B61" s="20" t="inlineStr">
        <is>
          <t>м²</t>
        </is>
      </c>
      <c r="C61" s="21" t="n">
        <v>26.99</v>
      </c>
      <c r="D61" s="22" t="n">
        <v>1050</v>
      </c>
      <c r="E61" s="22">
        <f>ROUND(C61*D61,0)</f>
        <v/>
      </c>
      <c r="F61" s="23" t="inlineStr">
        <is>
          <t>Предположено. +10% на подрезку</t>
        </is>
      </c>
    </row>
    <row r="62">
      <c r="D62" s="12" t="inlineStr">
        <is>
          <t>Итого по разделу</t>
        </is>
      </c>
      <c r="E62" s="24">
        <f>SUM(E61:E61)</f>
        <v/>
      </c>
    </row>
    <row r="63">
      <c r="A63" s="17" t="inlineStr">
        <is>
          <t>ОТДЕЛКА СТЕН</t>
        </is>
      </c>
      <c r="B63" s="18" t="n"/>
      <c r="C63" s="18" t="n"/>
      <c r="D63" s="18" t="n"/>
      <c r="E63" s="18" t="n"/>
      <c r="F63" s="18" t="n"/>
    </row>
    <row r="64">
      <c r="A64" s="19" t="inlineStr">
        <is>
          <t>Обои</t>
        </is>
      </c>
      <c r="B64" s="20" t="inlineStr">
        <is>
          <t>рулон</t>
        </is>
      </c>
      <c r="C64" s="21" t="n">
        <v>17</v>
      </c>
      <c r="D64" s="22" t="n">
        <v>1750</v>
      </c>
      <c r="E64" s="22">
        <f>ROUND(C64*D64,0)</f>
        <v/>
      </c>
      <c r="F64" s="23" t="inlineStr">
        <is>
          <t>Рассчитано. полезный выход 4,4 м² с рулона (подгонка рисунка)</t>
        </is>
      </c>
    </row>
    <row r="65">
      <c r="A65" s="19" t="inlineStr">
        <is>
          <t>Доборы, наличники и порог</t>
        </is>
      </c>
      <c r="B65" s="20" t="inlineStr">
        <is>
          <t>компл</t>
        </is>
      </c>
      <c r="C65" s="21" t="n">
        <v>1</v>
      </c>
      <c r="D65" s="22" t="n">
        <v>3700</v>
      </c>
      <c r="E65" s="22">
        <f>ROUND(C65*D65,0)</f>
        <v/>
      </c>
      <c r="F65" s="23" t="inlineStr">
        <is>
          <t>Рассчитано</t>
        </is>
      </c>
    </row>
    <row r="66">
      <c r="A66" s="19" t="inlineStr">
        <is>
          <t>Подоконник</t>
        </is>
      </c>
      <c r="B66" s="20" t="inlineStr">
        <is>
          <t>шт</t>
        </is>
      </c>
      <c r="C66" s="21" t="n">
        <v>1</v>
      </c>
      <c r="D66" s="22" t="n">
        <v>1700</v>
      </c>
      <c r="E66" s="22">
        <f>ROUND(C66*D66,0)</f>
        <v/>
      </c>
      <c r="F66" s="23" t="inlineStr">
        <is>
          <t>Рассчитано</t>
        </is>
      </c>
    </row>
    <row r="67">
      <c r="D67" s="12" t="inlineStr">
        <is>
          <t>Итого по разделу</t>
        </is>
      </c>
      <c r="E67" s="24">
        <f>SUM(E64:E66)</f>
        <v/>
      </c>
    </row>
    <row r="68">
      <c r="A68" s="17" t="inlineStr">
        <is>
          <t>ДВЕРИ</t>
        </is>
      </c>
      <c r="B68" s="18" t="n"/>
      <c r="C68" s="18" t="n"/>
      <c r="D68" s="18" t="n"/>
      <c r="E68" s="18" t="n"/>
      <c r="F68" s="18" t="n"/>
    </row>
    <row r="69">
      <c r="A69" s="19" t="inlineStr">
        <is>
          <t>Дверь межкомнатная, экошпон</t>
        </is>
      </c>
      <c r="B69" s="20" t="inlineStr">
        <is>
          <t>шт</t>
        </is>
      </c>
      <c r="C69" s="21" t="n">
        <v>2</v>
      </c>
      <c r="D69" s="22" t="n">
        <v>8000</v>
      </c>
      <c r="E69" s="22">
        <f>ROUND(C69*D69,0)</f>
        <v/>
      </c>
      <c r="F69" s="23" t="inlineStr">
        <is>
          <t>Предположено</t>
        </is>
      </c>
    </row>
    <row r="70">
      <c r="D70" s="12" t="inlineStr">
        <is>
          <t>Итого по разделу</t>
        </is>
      </c>
      <c r="E70" s="24">
        <f>SUM(E69:E69)</f>
        <v/>
      </c>
    </row>
    <row r="71">
      <c r="A71" s="17" t="inlineStr">
        <is>
          <t>ПОЛЫ</t>
        </is>
      </c>
      <c r="B71" s="18" t="n"/>
      <c r="C71" s="18" t="n"/>
      <c r="D71" s="18" t="n"/>
      <c r="E71" s="18" t="n"/>
      <c r="F71" s="18" t="n"/>
    </row>
    <row r="72">
      <c r="A72" s="19" t="inlineStr">
        <is>
          <t>Ламинат 32 класса</t>
        </is>
      </c>
      <c r="B72" s="20" t="inlineStr">
        <is>
          <t>м²</t>
        </is>
      </c>
      <c r="C72" s="21" t="n">
        <v>36.94</v>
      </c>
      <c r="D72" s="22" t="n">
        <v>1100</v>
      </c>
      <c r="E72" s="22">
        <f>ROUND(C72*D72,0)</f>
        <v/>
      </c>
      <c r="F72" s="23" t="inlineStr">
        <is>
          <t>Рассчитано. +8% на подрезку</t>
        </is>
      </c>
    </row>
    <row r="73">
      <c r="A73" s="19" t="inlineStr">
        <is>
          <t>Плинтус пластиковый с кабель-каналом</t>
        </is>
      </c>
      <c r="B73" s="20" t="inlineStr">
        <is>
          <t>пог.м</t>
        </is>
      </c>
      <c r="C73" s="21" t="n">
        <v>28.88</v>
      </c>
      <c r="D73" s="22" t="n">
        <v>200</v>
      </c>
      <c r="E73" s="22">
        <f>ROUND(C73*D73,0)</f>
        <v/>
      </c>
      <c r="F73" s="23" t="inlineStr">
        <is>
          <t>Рассчитано</t>
        </is>
      </c>
    </row>
    <row r="74">
      <c r="D74" s="12" t="inlineStr">
        <is>
          <t>Итого по разделу</t>
        </is>
      </c>
      <c r="E74" s="24">
        <f>SUM(E72:E73)</f>
        <v/>
      </c>
    </row>
    <row r="75">
      <c r="A75" s="17" t="inlineStr">
        <is>
          <t>ПОТОЛКИ</t>
        </is>
      </c>
      <c r="B75" s="18" t="n"/>
      <c r="C75" s="18" t="n"/>
      <c r="D75" s="18" t="n"/>
      <c r="E75" s="18" t="n"/>
      <c r="F75" s="18" t="n"/>
    </row>
    <row r="76">
      <c r="A76" s="19" t="inlineStr">
        <is>
          <t>Полотно натяжного потолка с профилем</t>
        </is>
      </c>
      <c r="B76" s="20" t="inlineStr">
        <is>
          <t>м²</t>
        </is>
      </c>
      <c r="C76" s="21" t="n">
        <v>38</v>
      </c>
      <c r="D76" s="22" t="n">
        <v>300</v>
      </c>
      <c r="E76" s="22">
        <f>ROUND(C76*D76,0)</f>
        <v/>
      </c>
      <c r="F76" s="23" t="inlineStr">
        <is>
          <t>Введено</t>
        </is>
      </c>
    </row>
    <row r="77">
      <c r="D77" s="12" t="inlineStr">
        <is>
          <t>Итого по разделу</t>
        </is>
      </c>
      <c r="E77" s="24">
        <f>SUM(E76:E76)</f>
        <v/>
      </c>
    </row>
    <row r="79">
      <c r="D79" s="10" t="inlineStr">
        <is>
          <t>ВСЕГО ПО ЛИСТУ</t>
        </is>
      </c>
      <c r="E79" s="11">
        <f>E10+E13+E18+E24+E27+E32+E36+E39+E43+E47+E59+E62+E67+E70+E74+E77</f>
        <v/>
      </c>
    </row>
  </sheetData>
  <mergeCells count="1">
    <mergeCell ref="A2:F2"/>
  </mergeCells>
  <pageMargins left="0.3" right="0.3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0" customWidth="1" min="1" max="1"/>
    <col width="9" customWidth="1" min="2" max="2"/>
    <col width="11" customWidth="1" min="3" max="3"/>
    <col width="14" customWidth="1" min="4" max="4"/>
    <col width="15" customWidth="1" min="5" max="5"/>
    <col width="46" customWidth="1" min="6" max="6"/>
  </cols>
  <sheetData>
    <row r="1">
      <c r="A1" s="15" t="inlineStr">
        <is>
          <t>Скрытые работы и опции</t>
        </is>
      </c>
    </row>
    <row r="2">
      <c r="A2" s="3" t="inlineStr">
        <is>
          <t>То, что зашивается в стены и пол до отделки: переделать потом нельзя, а в сметах пропускают чаще всего. Спросите подрядчика по каждой строке.</t>
        </is>
      </c>
    </row>
    <row r="4">
      <c r="A4" s="16" t="inlineStr">
        <is>
          <t>Наименование</t>
        </is>
      </c>
      <c r="B4" s="16" t="inlineStr">
        <is>
          <t>Ед.</t>
        </is>
      </c>
      <c r="C4" s="16" t="inlineStr">
        <is>
          <t>Кол-во</t>
        </is>
      </c>
      <c r="D4" s="16" t="inlineStr">
        <is>
          <t>Цена за ед.</t>
        </is>
      </c>
      <c r="E4" s="16" t="inlineStr">
        <is>
          <t>Сумма</t>
        </is>
      </c>
      <c r="F4" s="16" t="inlineStr">
        <is>
          <t>Откуда объём / норма расхода</t>
        </is>
      </c>
    </row>
    <row r="5">
      <c r="A5" s="17" t="inlineStr">
        <is>
          <t>СКРЫТЫЕ РАБОТЫ</t>
        </is>
      </c>
      <c r="B5" s="18" t="n"/>
      <c r="C5" s="18" t="n"/>
      <c r="D5" s="18" t="n"/>
      <c r="E5" s="18" t="n"/>
      <c r="F5" s="18" t="n"/>
    </row>
    <row r="6">
      <c r="A6" s="19" t="inlineStr">
        <is>
          <t>Прокладка слаботочных линий (интернет, ТВ)</t>
        </is>
      </c>
      <c r="B6" s="20" t="inlineStr">
        <is>
          <t>точка</t>
        </is>
      </c>
      <c r="C6" s="21" t="n">
        <v>2</v>
      </c>
      <c r="D6" s="22" t="n">
        <v>650</v>
      </c>
      <c r="E6" s="22">
        <f>ROUND(C6*D6,0)</f>
        <v/>
      </c>
      <c r="F6" s="23" t="inlineStr">
        <is>
          <t>Предположено. от щитка до рабочего места и телевизоров</t>
        </is>
      </c>
    </row>
    <row r="7">
      <c r="A7" s="19" t="inlineStr">
        <is>
          <t>Кабель UTP cat.6</t>
        </is>
      </c>
      <c r="B7" s="20" t="inlineStr">
        <is>
          <t>пог.м</t>
        </is>
      </c>
      <c r="C7" s="21" t="n">
        <v>24</v>
      </c>
      <c r="D7" s="22" t="n">
        <v>50</v>
      </c>
      <c r="E7" s="22">
        <f>ROUND(C7*D7,0)</f>
        <v/>
      </c>
      <c r="F7" s="23" t="inlineStr">
        <is>
          <t>Предположено. 12 м на точку</t>
        </is>
      </c>
    </row>
    <row r="8">
      <c r="A8" s="19" t="inlineStr">
        <is>
          <t>Розетки RJ45 и ТВ</t>
        </is>
      </c>
      <c r="B8" s="20" t="inlineStr">
        <is>
          <t>шт</t>
        </is>
      </c>
      <c r="C8" s="21" t="n">
        <v>2</v>
      </c>
      <c r="D8" s="22" t="n">
        <v>350</v>
      </c>
      <c r="E8" s="22">
        <f>ROUND(C8*D8,0)</f>
        <v/>
      </c>
      <c r="F8" s="23" t="inlineStr">
        <is>
          <t>Предположено</t>
        </is>
      </c>
    </row>
    <row r="9">
      <c r="A9" s="19" t="inlineStr">
        <is>
          <t>Закладка трассы под кондиционер</t>
        </is>
      </c>
      <c r="B9" s="20" t="inlineStr">
        <is>
          <t>компл</t>
        </is>
      </c>
      <c r="C9" s="21" t="n">
        <v>1</v>
      </c>
      <c r="D9" s="22" t="n">
        <v>3700</v>
      </c>
      <c r="E9" s="22">
        <f>ROUND(C9*D9,0)</f>
        <v/>
      </c>
      <c r="F9" s="23" t="inlineStr">
        <is>
          <t>Предположено. штроба, фреонотрасса, дренаж, межблочный кабель; блок не входит</t>
        </is>
      </c>
    </row>
    <row r="10">
      <c r="A10" s="19" t="inlineStr">
        <is>
          <t>Трасса, дренаж, межблочный кабель</t>
        </is>
      </c>
      <c r="B10" s="20" t="inlineStr">
        <is>
          <t>компл</t>
        </is>
      </c>
      <c r="C10" s="21" t="n">
        <v>1</v>
      </c>
      <c r="D10" s="22" t="n">
        <v>3050</v>
      </c>
      <c r="E10" s="22">
        <f>ROUND(C10*D10,0)</f>
        <v/>
      </c>
      <c r="F10" s="23" t="inlineStr">
        <is>
          <t>Предположено</t>
        </is>
      </c>
    </row>
    <row r="11">
      <c r="A11" s="19" t="inlineStr">
        <is>
          <t>Установка фильтров воды</t>
        </is>
      </c>
      <c r="B11" s="20" t="inlineStr">
        <is>
          <t>компл</t>
        </is>
      </c>
      <c r="C11" s="21" t="n">
        <v>1</v>
      </c>
      <c r="D11" s="22" t="n">
        <v>2600</v>
      </c>
      <c r="E11" s="22">
        <f>ROUND(C11*D11,0)</f>
        <v/>
      </c>
      <c r="F11" s="23" t="inlineStr">
        <is>
          <t>Предположено</t>
        </is>
      </c>
    </row>
    <row r="12">
      <c r="A12" s="19" t="inlineStr">
        <is>
          <t>Фильтр самопромывной на входе</t>
        </is>
      </c>
      <c r="B12" s="20" t="inlineStr">
        <is>
          <t>шт</t>
        </is>
      </c>
      <c r="C12" s="21" t="n">
        <v>1</v>
      </c>
      <c r="D12" s="22" t="n">
        <v>2850</v>
      </c>
      <c r="E12" s="22">
        <f>ROUND(C12*D12,0)</f>
        <v/>
      </c>
      <c r="F12" s="23" t="inlineStr">
        <is>
          <t>Предположено</t>
        </is>
      </c>
    </row>
    <row r="13">
      <c r="A13" s="19" t="inlineStr">
        <is>
          <t>Ниша под скрытый карниз</t>
        </is>
      </c>
      <c r="B13" s="20" t="inlineStr">
        <is>
          <t>пог.м</t>
        </is>
      </c>
      <c r="C13" s="21" t="n">
        <v>2.5</v>
      </c>
      <c r="D13" s="22" t="n">
        <v>700</v>
      </c>
      <c r="E13" s="22">
        <f>ROUND(C13*D13,0)</f>
        <v/>
      </c>
      <c r="F13" s="23" t="inlineStr">
        <is>
          <t>Предположено. шторы уходят в потолок без видимой гардины</t>
        </is>
      </c>
    </row>
    <row r="14">
      <c r="A14" s="19" t="inlineStr">
        <is>
          <t>Профиль для ниши</t>
        </is>
      </c>
      <c r="B14" s="20" t="inlineStr">
        <is>
          <t>пог.м</t>
        </is>
      </c>
      <c r="C14" s="21" t="n">
        <v>2.5</v>
      </c>
      <c r="D14" s="22" t="n">
        <v>300</v>
      </c>
      <c r="E14" s="22">
        <f>ROUND(C14*D14,0)</f>
        <v/>
      </c>
      <c r="F14" s="23" t="inlineStr">
        <is>
          <t>Предположено</t>
        </is>
      </c>
    </row>
    <row r="15">
      <c r="D15" s="12" t="inlineStr">
        <is>
          <t>Итого по разделу</t>
        </is>
      </c>
      <c r="E15" s="24">
        <f>SUM(E6:E14)</f>
        <v/>
      </c>
    </row>
    <row r="17">
      <c r="D17" s="10" t="inlineStr">
        <is>
          <t>ВСЕГО ПО ЛИСТУ</t>
        </is>
      </c>
      <c r="E17" s="11">
        <f>E15</f>
        <v/>
      </c>
    </row>
  </sheetData>
  <mergeCells count="1">
    <mergeCell ref="A2:F2"/>
  </mergeCells>
  <pageMargins left="0.3" right="0.3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2026-11-03T21:01:22Z</dcterms:created>
  <dcterms:modified xsi:type="dcterms:W3CDTF">2026-11-03T21:01:22Z</dcterms:modified>
</cp:coreProperties>
</file>